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ersonnel" sheetId="1" r:id="rId1"/>
    <sheet name="Benefits" sheetId="2" r:id="rId2"/>
    <sheet name="Operations" sheetId="3" r:id="rId3"/>
    <sheet name="Budget Explanations" sheetId="4" r:id="rId4"/>
    <sheet name="Staff Detail Form" sheetId="5" r:id="rId5"/>
    <sheet name="Sample" sheetId="6" r:id="rId6"/>
  </sheets>
  <definedNames>
    <definedName name="_xlnm.Print_Area" localSheetId="1">'Benefits'!$A$1:$H$18</definedName>
    <definedName name="_xlnm.Print_Area" localSheetId="0">'Personnel'!$A$1:$I$54</definedName>
    <definedName name="_xlnm.Print_Area" localSheetId="5">'Sample'!$B$2:$P$55</definedName>
    <definedName name="_xlnm.Print_Area" localSheetId="4">'Staff Detail Form'!$A$1:$K$55</definedName>
  </definedNames>
  <calcPr fullCalcOnLoad="1"/>
</workbook>
</file>

<file path=xl/sharedStrings.xml><?xml version="1.0" encoding="utf-8"?>
<sst xmlns="http://schemas.openxmlformats.org/spreadsheetml/2006/main" count="192" uniqueCount="115">
  <si>
    <t>Agency:</t>
  </si>
  <si>
    <t>Personnel</t>
  </si>
  <si>
    <t>Act 44</t>
  </si>
  <si>
    <t>Title XX</t>
  </si>
  <si>
    <t>Total</t>
  </si>
  <si>
    <t>PCAR</t>
  </si>
  <si>
    <t>Allocation</t>
  </si>
  <si>
    <t>Other</t>
  </si>
  <si>
    <t>SA</t>
  </si>
  <si>
    <t>Funds</t>
  </si>
  <si>
    <t>Budget</t>
  </si>
  <si>
    <t>Non</t>
  </si>
  <si>
    <t>Agency</t>
  </si>
  <si>
    <t>Benefits</t>
  </si>
  <si>
    <t>Total Personnel</t>
  </si>
  <si>
    <t>Total Benefits</t>
  </si>
  <si>
    <t>Health Insurance</t>
  </si>
  <si>
    <t>Workers Compensation</t>
  </si>
  <si>
    <t>Disability</t>
  </si>
  <si>
    <t>FICA</t>
  </si>
  <si>
    <t>Unemployment</t>
  </si>
  <si>
    <t>Life Insurance</t>
  </si>
  <si>
    <t>Operations</t>
  </si>
  <si>
    <t>Consultant Fees</t>
  </si>
  <si>
    <t>Office Supplies</t>
  </si>
  <si>
    <t>Printing &amp; Duplicating</t>
  </si>
  <si>
    <t>Telephone</t>
  </si>
  <si>
    <t>Postage</t>
  </si>
  <si>
    <t>Rent &amp; Maint. Of Space</t>
  </si>
  <si>
    <t>Utilities</t>
  </si>
  <si>
    <t>Rent &amp; Maint. Of Equip.</t>
  </si>
  <si>
    <t>Travel</t>
  </si>
  <si>
    <t>PR/Advertising</t>
  </si>
  <si>
    <t>Education/Library</t>
  </si>
  <si>
    <t>Dues/Memberships/Subs</t>
  </si>
  <si>
    <t>Insurance</t>
  </si>
  <si>
    <t>Staff Development</t>
  </si>
  <si>
    <t>Total Operations</t>
  </si>
  <si>
    <t>Total Agency Budget</t>
  </si>
  <si>
    <t>Merit Increases</t>
  </si>
  <si>
    <t>Non-SA Personnel</t>
  </si>
  <si>
    <t>Non-SA Benefits</t>
  </si>
  <si>
    <t>Total PCAR Non-fundable Operational Expenses</t>
  </si>
  <si>
    <t>On-call Reimbursement</t>
  </si>
  <si>
    <t>Pension/Retirement</t>
  </si>
  <si>
    <t>County/ies:</t>
  </si>
  <si>
    <t>Survivors Restoring Their Lives</t>
  </si>
  <si>
    <t>Gwynedd</t>
  </si>
  <si>
    <t>PERCENT</t>
  </si>
  <si>
    <t>STAFF DETAIL FORM</t>
  </si>
  <si>
    <r>
      <t xml:space="preserve">The position titles must agree with the positions identified on the </t>
    </r>
    <r>
      <rPr>
        <b/>
        <sz val="11"/>
        <rFont val="Times New Roman"/>
        <family val="1"/>
      </rPr>
      <t>Personnel Budget form</t>
    </r>
    <r>
      <rPr>
        <sz val="11"/>
        <rFont val="Times New Roman"/>
        <family val="1"/>
      </rPr>
      <t xml:space="preserve">.  To determine the code for the identified employees/positions, determine the greatest number of hours performed in the areas identified in the Code Key (bottom of page) and assign a code accordingly.  </t>
    </r>
    <r>
      <rPr>
        <b/>
        <sz val="11"/>
        <rFont val="Times New Roman"/>
        <family val="1"/>
      </rPr>
      <t xml:space="preserve">(Include all staff positions, to include both SA and non-SA positions).  </t>
    </r>
  </si>
  <si>
    <t>Code</t>
  </si>
  <si>
    <t>Position</t>
  </si>
  <si>
    <t>Hours</t>
  </si>
  <si>
    <t>Per Week</t>
  </si>
  <si>
    <t xml:space="preserve">Total SA </t>
  </si>
  <si>
    <t>Hrs/Week</t>
  </si>
  <si>
    <r>
      <t>TOTAL HOURS:</t>
    </r>
    <r>
      <rPr>
        <sz val="12"/>
        <rFont val="Times New Roman"/>
        <family val="1"/>
      </rPr>
      <t xml:space="preserve">                       </t>
    </r>
  </si>
  <si>
    <t>Code:</t>
  </si>
  <si>
    <r>
      <t>2</t>
    </r>
    <r>
      <rPr>
        <b/>
        <sz val="7"/>
        <rFont val="Times New Roman"/>
        <family val="1"/>
      </rPr>
      <t xml:space="preserve">           </t>
    </r>
    <r>
      <rPr>
        <b/>
        <sz val="11"/>
        <rFont val="Times New Roman"/>
        <family val="1"/>
      </rPr>
      <t>Direct Services</t>
    </r>
  </si>
  <si>
    <r>
      <t>3</t>
    </r>
    <r>
      <rPr>
        <b/>
        <sz val="7"/>
        <rFont val="Times New Roman"/>
        <family val="1"/>
      </rPr>
      <t xml:space="preserve">           </t>
    </r>
    <r>
      <rPr>
        <b/>
        <sz val="11"/>
        <rFont val="Times New Roman"/>
        <family val="1"/>
      </rPr>
      <t>Support including Clerical/Fiscal</t>
    </r>
  </si>
  <si>
    <r>
      <t>4</t>
    </r>
    <r>
      <rPr>
        <b/>
        <sz val="7"/>
        <rFont val="Times New Roman"/>
        <family val="1"/>
      </rPr>
      <t xml:space="preserve">           </t>
    </r>
    <r>
      <rPr>
        <b/>
        <sz val="11"/>
        <rFont val="Times New Roman"/>
        <family val="1"/>
      </rPr>
      <t>Prevention</t>
    </r>
  </si>
  <si>
    <r>
      <t>5</t>
    </r>
    <r>
      <rPr>
        <b/>
        <sz val="7"/>
        <rFont val="Times New Roman"/>
        <family val="1"/>
      </rPr>
      <t xml:space="preserve">           </t>
    </r>
    <r>
      <rPr>
        <b/>
        <sz val="11"/>
        <rFont val="Times New Roman"/>
        <family val="1"/>
      </rPr>
      <t>Training and Volunteer Coordinating</t>
    </r>
  </si>
  <si>
    <t>.</t>
  </si>
  <si>
    <t>Name/Length of Employment</t>
  </si>
  <si>
    <r>
      <t xml:space="preserve">      6       Other</t>
    </r>
    <r>
      <rPr>
        <sz val="11"/>
        <rFont val="Times New Roman"/>
        <family val="1"/>
      </rPr>
      <t xml:space="preserve">    </t>
    </r>
  </si>
  <si>
    <t xml:space="preserve">      1        Administrative/Management</t>
  </si>
  <si>
    <t>Executive Director</t>
  </si>
  <si>
    <t>Legal Advocate</t>
  </si>
  <si>
    <t>Deputy Director</t>
  </si>
  <si>
    <t>Counselor</t>
  </si>
  <si>
    <t>Percent</t>
  </si>
  <si>
    <t>Averages</t>
  </si>
  <si>
    <t>Prevention Educator</t>
  </si>
  <si>
    <t>Center   Survivors Restorling Their Lives</t>
  </si>
  <si>
    <t xml:space="preserve">       County(ies) Served:  Gwynedd</t>
  </si>
  <si>
    <t>Bronwyn Evans - Counselor</t>
  </si>
  <si>
    <t>Dierdre Morgan - Legal Advocate</t>
  </si>
  <si>
    <t>Morgana Powell - Executive Director</t>
  </si>
  <si>
    <t>Nerys Madox - Deputy Director</t>
  </si>
  <si>
    <t>Owain Thomas - Prevention Education</t>
  </si>
  <si>
    <t>% of Wages Funded by SA from Budget</t>
  </si>
  <si>
    <t>% of Time to SA from Staff Detail Form</t>
  </si>
  <si>
    <t xml:space="preserve">Total SA Hours </t>
  </si>
  <si>
    <t>Center:</t>
  </si>
  <si>
    <t>Length of Service</t>
  </si>
  <si>
    <t>County(ies) Served:</t>
  </si>
  <si>
    <t>Hours per Week</t>
  </si>
  <si>
    <t>Variance</t>
  </si>
  <si>
    <r>
      <t xml:space="preserve">  6         Other</t>
    </r>
    <r>
      <rPr>
        <sz val="11"/>
        <rFont val="Times New Roman"/>
        <family val="1"/>
      </rPr>
      <t xml:space="preserve">    </t>
    </r>
  </si>
  <si>
    <t>Yellow colums must agree within 2% points</t>
  </si>
  <si>
    <r>
      <t>To determine the code for the identified employees/positions, determine the greatest number of hours performed in the areas identified in the Code Key (bottom of page) and assign a code accordingly.</t>
    </r>
    <r>
      <rPr>
        <b/>
        <sz val="11"/>
        <rFont val="Times New Roman"/>
        <family val="1"/>
      </rPr>
      <t xml:space="preserve">  </t>
    </r>
  </si>
  <si>
    <t>Personnel Position Title</t>
  </si>
  <si>
    <t>Personnel Name (First and Last)</t>
  </si>
  <si>
    <t>Position Title</t>
  </si>
  <si>
    <t>Personnel Name</t>
  </si>
  <si>
    <r>
      <t xml:space="preserve">  1         Administrative/Management</t>
    </r>
    <r>
      <rPr>
        <sz val="11"/>
        <rFont val="Times New Roman"/>
        <family val="1"/>
      </rPr>
      <t xml:space="preserve">   </t>
    </r>
  </si>
  <si>
    <t xml:space="preserve">  2         Direct Services</t>
  </si>
  <si>
    <t xml:space="preserve">  3         Support including Clerical/Fiscal</t>
  </si>
  <si>
    <r>
      <t xml:space="preserve">  4         Prevention</t>
    </r>
    <r>
      <rPr>
        <sz val="11"/>
        <rFont val="Times New Roman"/>
        <family val="1"/>
      </rPr>
      <t xml:space="preserve"> </t>
    </r>
  </si>
  <si>
    <t xml:space="preserve">  5         Training and Volunteer Coordinating</t>
  </si>
  <si>
    <t>Audit Fees</t>
  </si>
  <si>
    <r>
      <rPr>
        <b/>
        <sz val="12"/>
        <color indexed="10"/>
        <rFont val="Times New Roman"/>
        <family val="1"/>
      </rPr>
      <t>[ If NO Degree or License held: Indicate NONE or N/A ]</t>
    </r>
    <r>
      <rPr>
        <b/>
        <sz val="11"/>
        <rFont val="Times New Roman"/>
        <family val="1"/>
      </rPr>
      <t xml:space="preserve">
Degree &amp; Licenses Held</t>
    </r>
  </si>
  <si>
    <t>PENNSYLVANIA COALITION AGAINST RAPE</t>
  </si>
  <si>
    <t>BUDGET EXPLANATIONS</t>
  </si>
  <si>
    <t>Note:  Please use this page to describe the job duties of any SA Personnel listed on the Personnel page of the budget</t>
  </si>
  <si>
    <t xml:space="preserve">         with position titles that are not distinctly SA related.  For example, Shelter Counselor, Development Director, etc. </t>
  </si>
  <si>
    <t xml:space="preserve">         Also, if your PCAR benefits percentage is higher than 35% (total PCAR benefits divided by total PCAR salaries) </t>
  </si>
  <si>
    <t xml:space="preserve">         please provide an explanation.  </t>
  </si>
  <si>
    <t xml:space="preserve">     </t>
  </si>
  <si>
    <t>This page is not a required part of the Application.  You only need to complete this page if necessary.</t>
  </si>
  <si>
    <t>Explanation:</t>
  </si>
  <si>
    <t>Note - Explanation required if Total PCAR Benefits Allocation exceeds 35% of PCAR Personnel Allocation.</t>
  </si>
  <si>
    <t>Pennsylvania Coalition Against Rape Budget 2018-2019</t>
  </si>
  <si>
    <t>FY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</si>
</sst>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_);[Red]\(0\)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165" fontId="1" fillId="0" borderId="0" xfId="42" applyNumberFormat="1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33" borderId="0" xfId="42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165" fontId="1" fillId="33" borderId="0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Border="1" applyAlignment="1" applyProtection="1">
      <alignment/>
      <protection locked="0"/>
    </xf>
    <xf numFmtId="165" fontId="1" fillId="33" borderId="0" xfId="42" applyNumberFormat="1" applyFont="1" applyFill="1" applyBorder="1" applyAlignment="1">
      <alignment horizontal="center"/>
    </xf>
    <xf numFmtId="165" fontId="1" fillId="0" borderId="10" xfId="42" applyNumberFormat="1" applyFont="1" applyBorder="1" applyAlignment="1" applyProtection="1">
      <alignment/>
      <protection/>
    </xf>
    <xf numFmtId="165" fontId="2" fillId="33" borderId="11" xfId="42" applyNumberFormat="1" applyFont="1" applyFill="1" applyBorder="1" applyAlignment="1" applyProtection="1">
      <alignment/>
      <protection/>
    </xf>
    <xf numFmtId="165" fontId="2" fillId="33" borderId="11" xfId="42" applyNumberFormat="1" applyFont="1" applyFill="1" applyBorder="1" applyAlignment="1" applyProtection="1">
      <alignment horizontal="center"/>
      <protection/>
    </xf>
    <xf numFmtId="165" fontId="2" fillId="0" borderId="0" xfId="42" applyNumberFormat="1" applyFont="1" applyAlignment="1" applyProtection="1">
      <alignment/>
      <protection/>
    </xf>
    <xf numFmtId="165" fontId="2" fillId="33" borderId="12" xfId="42" applyNumberFormat="1" applyFont="1" applyFill="1" applyBorder="1" applyAlignment="1" applyProtection="1">
      <alignment horizontal="center"/>
      <protection/>
    </xf>
    <xf numFmtId="165" fontId="2" fillId="33" borderId="13" xfId="42" applyNumberFormat="1" applyFont="1" applyFill="1" applyBorder="1" applyAlignment="1" applyProtection="1">
      <alignment/>
      <protection/>
    </xf>
    <xf numFmtId="165" fontId="2" fillId="33" borderId="13" xfId="42" applyNumberFormat="1" applyFont="1" applyFill="1" applyBorder="1" applyAlignment="1" applyProtection="1">
      <alignment horizontal="center"/>
      <protection/>
    </xf>
    <xf numFmtId="165" fontId="2" fillId="0" borderId="0" xfId="42" applyNumberFormat="1" applyFont="1" applyBorder="1" applyAlignment="1" applyProtection="1">
      <alignment/>
      <protection/>
    </xf>
    <xf numFmtId="165" fontId="1" fillId="0" borderId="10" xfId="42" applyNumberFormat="1" applyFont="1" applyBorder="1" applyAlignment="1" applyProtection="1">
      <alignment shrinkToFit="1"/>
      <protection/>
    </xf>
    <xf numFmtId="165" fontId="2" fillId="0" borderId="10" xfId="42" applyNumberFormat="1" applyFont="1" applyBorder="1" applyAlignment="1" applyProtection="1">
      <alignment wrapText="1"/>
      <protection/>
    </xf>
    <xf numFmtId="165" fontId="2" fillId="0" borderId="10" xfId="42" applyNumberFormat="1" applyFont="1" applyBorder="1" applyAlignment="1" applyProtection="1">
      <alignment horizontal="center" shrinkToFit="1"/>
      <protection/>
    </xf>
    <xf numFmtId="165" fontId="2" fillId="0" borderId="10" xfId="42" applyNumberFormat="1" applyFont="1" applyBorder="1" applyAlignment="1" applyProtection="1">
      <alignment horizontal="center"/>
      <protection/>
    </xf>
    <xf numFmtId="165" fontId="1" fillId="0" borderId="0" xfId="42" applyNumberFormat="1" applyFont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3" fontId="1" fillId="0" borderId="10" xfId="42" applyNumberFormat="1" applyFont="1" applyBorder="1" applyAlignment="1" applyProtection="1">
      <alignment shrinkToFit="1"/>
      <protection/>
    </xf>
    <xf numFmtId="3" fontId="1" fillId="34" borderId="10" xfId="42" applyNumberFormat="1" applyFont="1" applyFill="1" applyBorder="1" applyAlignment="1" applyProtection="1">
      <alignment shrinkToFit="1"/>
      <protection/>
    </xf>
    <xf numFmtId="3" fontId="1" fillId="0" borderId="13" xfId="42" applyNumberFormat="1" applyFont="1" applyBorder="1" applyAlignment="1" applyProtection="1">
      <alignment shrinkToFit="1"/>
      <protection/>
    </xf>
    <xf numFmtId="0" fontId="1" fillId="35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3" fontId="1" fillId="36" borderId="10" xfId="42" applyNumberFormat="1" applyFont="1" applyFill="1" applyBorder="1" applyAlignment="1" applyProtection="1">
      <alignment shrinkToFit="1"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3" fontId="1" fillId="34" borderId="14" xfId="42" applyNumberFormat="1" applyFont="1" applyFill="1" applyBorder="1" applyAlignment="1" applyProtection="1">
      <alignment shrinkToFit="1"/>
      <protection/>
    </xf>
    <xf numFmtId="3" fontId="1" fillId="34" borderId="15" xfId="42" applyNumberFormat="1" applyFont="1" applyFill="1" applyBorder="1" applyAlignment="1" applyProtection="1">
      <alignment shrinkToFit="1"/>
      <protection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3" fillId="0" borderId="0" xfId="0" applyFont="1" applyAlignment="1">
      <alignment horizontal="center" wrapText="1"/>
    </xf>
    <xf numFmtId="165" fontId="8" fillId="0" borderId="0" xfId="42" applyNumberFormat="1" applyFont="1" applyAlignment="1">
      <alignment horizontal="left"/>
    </xf>
    <xf numFmtId="165" fontId="0" fillId="0" borderId="0" xfId="42" applyNumberFormat="1" applyFont="1" applyAlignment="1">
      <alignment horizontal="left"/>
    </xf>
    <xf numFmtId="165" fontId="8" fillId="0" borderId="16" xfId="42" applyNumberFormat="1" applyFont="1" applyBorder="1" applyAlignment="1">
      <alignment horizontal="left" wrapText="1"/>
    </xf>
    <xf numFmtId="165" fontId="4" fillId="0" borderId="0" xfId="42" applyNumberFormat="1" applyFont="1" applyAlignment="1">
      <alignment horizontal="left" vertical="top" wrapText="1"/>
    </xf>
    <xf numFmtId="165" fontId="0" fillId="0" borderId="0" xfId="42" applyNumberFormat="1" applyFont="1" applyAlignment="1">
      <alignment horizontal="center"/>
    </xf>
    <xf numFmtId="165" fontId="14" fillId="0" borderId="0" xfId="42" applyNumberFormat="1" applyFont="1" applyAlignment="1">
      <alignment/>
    </xf>
    <xf numFmtId="165" fontId="1" fillId="0" borderId="0" xfId="42" applyNumberFormat="1" applyFont="1" applyFill="1" applyAlignment="1">
      <alignment/>
    </xf>
    <xf numFmtId="0" fontId="8" fillId="37" borderId="10" xfId="0" applyFont="1" applyFill="1" applyBorder="1" applyAlignment="1">
      <alignment horizontal="center" wrapText="1"/>
    </xf>
    <xf numFmtId="165" fontId="0" fillId="37" borderId="0" xfId="42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2" fillId="0" borderId="0" xfId="42" applyNumberFormat="1" applyFont="1" applyFill="1" applyAlignment="1">
      <alignment/>
    </xf>
    <xf numFmtId="0" fontId="1" fillId="0" borderId="0" xfId="0" applyFont="1" applyFill="1" applyAlignment="1" applyProtection="1">
      <alignment/>
      <protection/>
    </xf>
    <xf numFmtId="165" fontId="1" fillId="0" borderId="0" xfId="42" applyNumberFormat="1" applyFont="1" applyFill="1" applyAlignment="1" applyProtection="1">
      <alignment/>
      <protection/>
    </xf>
    <xf numFmtId="165" fontId="12" fillId="0" borderId="0" xfId="42" applyNumberFormat="1" applyFont="1" applyFill="1" applyAlignment="1" applyProtection="1">
      <alignment/>
      <protection/>
    </xf>
    <xf numFmtId="0" fontId="1" fillId="38" borderId="19" xfId="0" applyFont="1" applyFill="1" applyBorder="1" applyAlignment="1" applyProtection="1">
      <alignment/>
      <protection locked="0"/>
    </xf>
    <xf numFmtId="0" fontId="0" fillId="38" borderId="19" xfId="0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3" fontId="1" fillId="38" borderId="10" xfId="42" applyNumberFormat="1" applyFont="1" applyFill="1" applyBorder="1" applyAlignment="1" applyProtection="1">
      <alignment shrinkToFit="1"/>
      <protection locked="0"/>
    </xf>
    <xf numFmtId="3" fontId="1" fillId="38" borderId="11" xfId="42" applyNumberFormat="1" applyFont="1" applyFill="1" applyBorder="1" applyAlignment="1" applyProtection="1">
      <alignment shrinkToFit="1"/>
      <protection locked="0"/>
    </xf>
    <xf numFmtId="165" fontId="0" fillId="38" borderId="19" xfId="42" applyNumberFormat="1" applyFont="1" applyFill="1" applyBorder="1" applyAlignment="1" applyProtection="1">
      <alignment horizontal="left" shrinkToFit="1"/>
      <protection locked="0"/>
    </xf>
    <xf numFmtId="0" fontId="8" fillId="38" borderId="10" xfId="0" applyFont="1" applyFill="1" applyBorder="1" applyAlignment="1" applyProtection="1">
      <alignment horizontal="center" wrapText="1"/>
      <protection locked="0"/>
    </xf>
    <xf numFmtId="0" fontId="8" fillId="37" borderId="10" xfId="0" applyFont="1" applyFill="1" applyBorder="1" applyAlignment="1" applyProtection="1">
      <alignment horizontal="center" wrapText="1"/>
      <protection locked="0"/>
    </xf>
    <xf numFmtId="173" fontId="0" fillId="0" borderId="0" xfId="0" applyNumberFormat="1" applyAlignment="1">
      <alignment horizontal="center" vertical="center" wrapText="1"/>
    </xf>
    <xf numFmtId="173" fontId="0" fillId="0" borderId="0" xfId="42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 horizontal="center"/>
    </xf>
    <xf numFmtId="165" fontId="8" fillId="0" borderId="10" xfId="42" applyNumberFormat="1" applyFont="1" applyBorder="1" applyAlignment="1">
      <alignment horizontal="left" shrinkToFit="1"/>
    </xf>
    <xf numFmtId="0" fontId="0" fillId="0" borderId="20" xfId="0" applyBorder="1" applyAlignment="1">
      <alignment horizontal="center" vertical="center" wrapText="1"/>
    </xf>
    <xf numFmtId="17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43" fontId="15" fillId="0" borderId="0" xfId="42" applyFont="1" applyFill="1" applyBorder="1" applyAlignment="1" applyProtection="1">
      <alignment/>
      <protection locked="0"/>
    </xf>
    <xf numFmtId="43" fontId="16" fillId="0" borderId="0" xfId="42" applyFont="1" applyFill="1" applyBorder="1" applyAlignment="1" applyProtection="1">
      <alignment/>
      <protection locked="0"/>
    </xf>
    <xf numFmtId="43" fontId="16" fillId="0" borderId="18" xfId="42" applyFont="1" applyFill="1" applyBorder="1" applyAlignment="1" applyProtection="1">
      <alignment/>
      <protection locked="0"/>
    </xf>
    <xf numFmtId="0" fontId="15" fillId="0" borderId="2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7" fillId="0" borderId="25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3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/>
      <protection/>
    </xf>
    <xf numFmtId="3" fontId="15" fillId="38" borderId="10" xfId="42" applyNumberFormat="1" applyFont="1" applyFill="1" applyBorder="1" applyAlignment="1" applyProtection="1">
      <alignment shrinkToFit="1"/>
      <protection locked="0"/>
    </xf>
    <xf numFmtId="3" fontId="15" fillId="0" borderId="10" xfId="42" applyNumberFormat="1" applyFont="1" applyFill="1" applyBorder="1" applyAlignment="1" applyProtection="1">
      <alignment shrinkToFit="1"/>
      <protection/>
    </xf>
    <xf numFmtId="3" fontId="15" fillId="0" borderId="32" xfId="42" applyNumberFormat="1" applyFont="1" applyFill="1" applyBorder="1" applyAlignment="1" applyProtection="1">
      <alignment shrinkToFit="1"/>
      <protection/>
    </xf>
    <xf numFmtId="0" fontId="17" fillId="0" borderId="31" xfId="0" applyFont="1" applyFill="1" applyBorder="1" applyAlignment="1" applyProtection="1">
      <alignment/>
      <protection/>
    </xf>
    <xf numFmtId="3" fontId="15" fillId="34" borderId="10" xfId="42" applyNumberFormat="1" applyFont="1" applyFill="1" applyBorder="1" applyAlignment="1" applyProtection="1">
      <alignment shrinkToFit="1"/>
      <protection/>
    </xf>
    <xf numFmtId="0" fontId="17" fillId="0" borderId="31" xfId="0" applyFont="1" applyFill="1" applyBorder="1" applyAlignment="1" applyProtection="1">
      <alignment horizontal="left"/>
      <protection/>
    </xf>
    <xf numFmtId="3" fontId="15" fillId="0" borderId="13" xfId="42" applyNumberFormat="1" applyFont="1" applyFill="1" applyBorder="1" applyAlignment="1" applyProtection="1">
      <alignment shrinkToFit="1"/>
      <protection/>
    </xf>
    <xf numFmtId="3" fontId="15" fillId="0" borderId="30" xfId="42" applyNumberFormat="1" applyFont="1" applyFill="1" applyBorder="1" applyAlignment="1" applyProtection="1">
      <alignment shrinkToFit="1"/>
      <protection/>
    </xf>
    <xf numFmtId="165" fontId="15" fillId="0" borderId="0" xfId="42" applyNumberFormat="1" applyFont="1" applyFill="1" applyBorder="1" applyAlignment="1">
      <alignment/>
    </xf>
    <xf numFmtId="165" fontId="15" fillId="0" borderId="18" xfId="42" applyNumberFormat="1" applyFont="1" applyFill="1" applyBorder="1" applyAlignment="1">
      <alignment/>
    </xf>
    <xf numFmtId="0" fontId="15" fillId="0" borderId="33" xfId="0" applyFont="1" applyFill="1" applyBorder="1" applyAlignment="1">
      <alignment/>
    </xf>
    <xf numFmtId="165" fontId="15" fillId="0" borderId="19" xfId="42" applyNumberFormat="1" applyFont="1" applyFill="1" applyBorder="1" applyAlignment="1">
      <alignment/>
    </xf>
    <xf numFmtId="165" fontId="15" fillId="0" borderId="17" xfId="42" applyNumberFormat="1" applyFont="1" applyFill="1" applyBorder="1" applyAlignment="1">
      <alignment/>
    </xf>
    <xf numFmtId="0" fontId="1" fillId="36" borderId="23" xfId="0" applyFont="1" applyFill="1" applyBorder="1" applyAlignment="1" applyProtection="1">
      <alignment/>
      <protection locked="0"/>
    </xf>
    <xf numFmtId="0" fontId="1" fillId="36" borderId="34" xfId="0" applyFont="1" applyFill="1" applyBorder="1" applyAlignment="1" applyProtection="1">
      <alignment/>
      <protection locked="0"/>
    </xf>
    <xf numFmtId="0" fontId="1" fillId="36" borderId="35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2" fillId="36" borderId="24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6" borderId="18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38" fontId="1" fillId="36" borderId="10" xfId="0" applyNumberFormat="1" applyFont="1" applyFill="1" applyBorder="1" applyAlignment="1" applyProtection="1">
      <alignment/>
      <protection locked="0"/>
    </xf>
    <xf numFmtId="3" fontId="1" fillId="36" borderId="10" xfId="42" applyNumberFormat="1" applyFont="1" applyFill="1" applyBorder="1" applyAlignment="1" applyProtection="1">
      <alignment shrinkToFit="1"/>
      <protection locked="0"/>
    </xf>
    <xf numFmtId="165" fontId="1" fillId="36" borderId="18" xfId="42" applyNumberFormat="1" applyFont="1" applyFill="1" applyBorder="1" applyAlignment="1" applyProtection="1">
      <alignment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165" fontId="1" fillId="0" borderId="0" xfId="42" applyNumberFormat="1" applyFont="1" applyAlignment="1" applyProtection="1">
      <alignment/>
      <protection locked="0"/>
    </xf>
    <xf numFmtId="165" fontId="1" fillId="0" borderId="0" xfId="42" applyNumberFormat="1" applyFont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shrinkToFit="1"/>
      <protection locked="0"/>
    </xf>
    <xf numFmtId="3" fontId="1" fillId="34" borderId="10" xfId="42" applyNumberFormat="1" applyFont="1" applyFill="1" applyBorder="1" applyAlignment="1" applyProtection="1">
      <alignment shrinkToFit="1"/>
      <protection locked="0"/>
    </xf>
    <xf numFmtId="0" fontId="2" fillId="36" borderId="10" xfId="0" applyFont="1" applyFill="1" applyBorder="1" applyAlignment="1" applyProtection="1">
      <alignment horizontal="left"/>
      <protection locked="0"/>
    </xf>
    <xf numFmtId="0" fontId="1" fillId="36" borderId="33" xfId="0" applyFont="1" applyFill="1" applyBorder="1" applyAlignment="1" applyProtection="1">
      <alignment/>
      <protection locked="0"/>
    </xf>
    <xf numFmtId="0" fontId="2" fillId="36" borderId="19" xfId="0" applyFont="1" applyFill="1" applyBorder="1" applyAlignment="1" applyProtection="1">
      <alignment horizontal="left"/>
      <protection locked="0"/>
    </xf>
    <xf numFmtId="3" fontId="1" fillId="36" borderId="19" xfId="42" applyNumberFormat="1" applyFont="1" applyFill="1" applyBorder="1" applyAlignment="1" applyProtection="1">
      <alignment shrinkToFit="1"/>
      <protection locked="0"/>
    </xf>
    <xf numFmtId="165" fontId="1" fillId="36" borderId="17" xfId="42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1" fillId="0" borderId="0" xfId="42" applyNumberFormat="1" applyFont="1" applyBorder="1" applyAlignment="1" applyProtection="1">
      <alignment shrinkToFit="1"/>
      <protection locked="0"/>
    </xf>
    <xf numFmtId="165" fontId="1" fillId="0" borderId="20" xfId="42" applyNumberFormat="1" applyFont="1" applyBorder="1" applyAlignment="1" applyProtection="1">
      <alignment/>
      <protection locked="0"/>
    </xf>
    <xf numFmtId="165" fontId="1" fillId="0" borderId="36" xfId="42" applyNumberFormat="1" applyFont="1" applyBorder="1" applyAlignment="1" applyProtection="1">
      <alignment/>
      <protection locked="0"/>
    </xf>
    <xf numFmtId="165" fontId="1" fillId="0" borderId="36" xfId="42" applyNumberFormat="1" applyFont="1" applyBorder="1" applyAlignment="1" applyProtection="1">
      <alignment horizontal="center"/>
      <protection locked="0"/>
    </xf>
    <xf numFmtId="165" fontId="1" fillId="0" borderId="21" xfId="42" applyNumberFormat="1" applyFont="1" applyBorder="1" applyAlignment="1" applyProtection="1">
      <alignment/>
      <protection locked="0"/>
    </xf>
    <xf numFmtId="2" fontId="1" fillId="0" borderId="13" xfId="0" applyNumberFormat="1" applyFont="1" applyBorder="1" applyAlignment="1" applyProtection="1">
      <alignment/>
      <protection locked="0"/>
    </xf>
    <xf numFmtId="2" fontId="1" fillId="39" borderId="13" xfId="0" applyNumberFormat="1" applyFont="1" applyFill="1" applyBorder="1" applyAlignment="1" applyProtection="1">
      <alignment/>
      <protection locked="0"/>
    </xf>
    <xf numFmtId="2" fontId="1" fillId="0" borderId="37" xfId="42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39" borderId="10" xfId="0" applyNumberFormat="1" applyFont="1" applyFill="1" applyBorder="1" applyAlignment="1" applyProtection="1">
      <alignment/>
      <protection locked="0"/>
    </xf>
    <xf numFmtId="2" fontId="1" fillId="0" borderId="10" xfId="42" applyNumberFormat="1" applyFont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/>
      <protection locked="0"/>
    </xf>
    <xf numFmtId="165" fontId="1" fillId="36" borderId="34" xfId="42" applyNumberFormat="1" applyFont="1" applyFill="1" applyBorder="1" applyAlignment="1" applyProtection="1">
      <alignment/>
      <protection locked="0"/>
    </xf>
    <xf numFmtId="165" fontId="1" fillId="36" borderId="35" xfId="42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165" fontId="1" fillId="36" borderId="0" xfId="42" applyNumberFormat="1" applyFont="1" applyFill="1" applyBorder="1" applyAlignment="1" applyProtection="1">
      <alignment/>
      <protection locked="0"/>
    </xf>
    <xf numFmtId="0" fontId="5" fillId="36" borderId="24" xfId="0" applyFont="1" applyFill="1" applyBorder="1" applyAlignment="1" applyProtection="1">
      <alignment horizontal="center"/>
      <protection locked="0"/>
    </xf>
    <xf numFmtId="0" fontId="3" fillId="36" borderId="24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24" xfId="0" applyFont="1" applyFill="1" applyBorder="1" applyAlignment="1" applyProtection="1">
      <alignment/>
      <protection locked="0"/>
    </xf>
    <xf numFmtId="0" fontId="8" fillId="36" borderId="31" xfId="0" applyFont="1" applyFill="1" applyBorder="1" applyAlignment="1" applyProtection="1">
      <alignment horizontal="center" wrapText="1"/>
      <protection locked="0"/>
    </xf>
    <xf numFmtId="0" fontId="8" fillId="36" borderId="10" xfId="0" applyFont="1" applyFill="1" applyBorder="1" applyAlignment="1" applyProtection="1">
      <alignment horizontal="center" wrapText="1"/>
      <protection locked="0"/>
    </xf>
    <xf numFmtId="165" fontId="8" fillId="36" borderId="32" xfId="42" applyNumberFormat="1" applyFont="1" applyFill="1" applyBorder="1" applyAlignment="1" applyProtection="1">
      <alignment horizontal="center" wrapText="1"/>
      <protection locked="0"/>
    </xf>
    <xf numFmtId="0" fontId="8" fillId="36" borderId="10" xfId="0" applyFont="1" applyFill="1" applyBorder="1" applyAlignment="1" applyProtection="1">
      <alignment horizontal="right" wrapText="1"/>
      <protection locked="0"/>
    </xf>
    <xf numFmtId="165" fontId="8" fillId="36" borderId="32" xfId="42" applyNumberFormat="1" applyFont="1" applyFill="1" applyBorder="1" applyAlignment="1" applyProtection="1">
      <alignment vertical="center" wrapText="1"/>
      <protection locked="0"/>
    </xf>
    <xf numFmtId="2" fontId="1" fillId="39" borderId="10" xfId="42" applyNumberFormat="1" applyFont="1" applyFill="1" applyBorder="1" applyAlignment="1" applyProtection="1">
      <alignment/>
      <protection locked="0"/>
    </xf>
    <xf numFmtId="40" fontId="1" fillId="38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5" fontId="8" fillId="36" borderId="32" xfId="42" applyNumberFormat="1" applyFont="1" applyFill="1" applyBorder="1" applyAlignment="1" applyProtection="1">
      <alignment horizontal="center" vertical="center" wrapText="1"/>
      <protection locked="0"/>
    </xf>
    <xf numFmtId="0" fontId="4" fillId="36" borderId="31" xfId="0" applyFont="1" applyFill="1" applyBorder="1" applyAlignment="1" applyProtection="1">
      <alignment vertical="top" wrapText="1"/>
      <protection locked="0"/>
    </xf>
    <xf numFmtId="0" fontId="4" fillId="36" borderId="11" xfId="0" applyFont="1" applyFill="1" applyBorder="1" applyAlignment="1" applyProtection="1">
      <alignment vertical="top" wrapText="1"/>
      <protection locked="0"/>
    </xf>
    <xf numFmtId="165" fontId="4" fillId="36" borderId="26" xfId="42" applyNumberFormat="1" applyFont="1" applyFill="1" applyBorder="1" applyAlignment="1" applyProtection="1">
      <alignment vertical="top" wrapText="1"/>
      <protection locked="0"/>
    </xf>
    <xf numFmtId="0" fontId="4" fillId="36" borderId="24" xfId="0" applyFont="1" applyFill="1" applyBorder="1" applyAlignment="1" applyProtection="1">
      <alignment vertical="top" wrapText="1"/>
      <protection locked="0"/>
    </xf>
    <xf numFmtId="0" fontId="4" fillId="36" borderId="0" xfId="0" applyFont="1" applyFill="1" applyBorder="1" applyAlignment="1" applyProtection="1">
      <alignment vertical="top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8" fillId="36" borderId="24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 applyProtection="1">
      <alignment horizontal="left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8" fillId="36" borderId="24" xfId="0" applyFont="1" applyFill="1" applyBorder="1" applyAlignment="1" applyProtection="1">
      <alignment horizontal="left" indent="6"/>
      <protection locked="0"/>
    </xf>
    <xf numFmtId="0" fontId="8" fillId="36" borderId="33" xfId="0" applyFont="1" applyFill="1" applyBorder="1" applyAlignment="1" applyProtection="1">
      <alignment horizontal="left" indent="4"/>
      <protection locked="0"/>
    </xf>
    <xf numFmtId="0" fontId="8" fillId="36" borderId="19" xfId="0" applyFont="1" applyFill="1" applyBorder="1" applyAlignment="1" applyProtection="1">
      <alignment horizontal="left"/>
      <protection locked="0"/>
    </xf>
    <xf numFmtId="0" fontId="0" fillId="36" borderId="19" xfId="0" applyFill="1" applyBorder="1" applyAlignment="1" applyProtection="1">
      <alignment/>
      <protection locked="0"/>
    </xf>
    <xf numFmtId="165" fontId="1" fillId="36" borderId="19" xfId="42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165" fontId="22" fillId="0" borderId="0" xfId="42" applyNumberFormat="1" applyFont="1" applyFill="1" applyAlignment="1">
      <alignment/>
    </xf>
    <xf numFmtId="165" fontId="23" fillId="0" borderId="0" xfId="42" applyNumberFormat="1" applyFont="1" applyFill="1" applyAlignment="1">
      <alignment/>
    </xf>
    <xf numFmtId="0" fontId="20" fillId="38" borderId="33" xfId="0" applyFont="1" applyFill="1" applyBorder="1" applyAlignment="1">
      <alignment/>
    </xf>
    <xf numFmtId="165" fontId="21" fillId="38" borderId="19" xfId="42" applyNumberFormat="1" applyFont="1" applyFill="1" applyBorder="1" applyAlignment="1">
      <alignment/>
    </xf>
    <xf numFmtId="165" fontId="21" fillId="38" borderId="17" xfId="42" applyNumberFormat="1" applyFont="1" applyFill="1" applyBorder="1" applyAlignment="1">
      <alignment/>
    </xf>
    <xf numFmtId="165" fontId="0" fillId="37" borderId="0" xfId="42" applyNumberFormat="1" applyFont="1" applyFill="1" applyAlignment="1">
      <alignment horizontal="center"/>
    </xf>
    <xf numFmtId="165" fontId="8" fillId="0" borderId="16" xfId="42" applyNumberFormat="1" applyFont="1" applyBorder="1" applyAlignment="1">
      <alignment horizontal="center" wrapText="1"/>
    </xf>
    <xf numFmtId="165" fontId="0" fillId="0" borderId="0" xfId="42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15" fillId="0" borderId="31" xfId="0" applyFont="1" applyFill="1" applyBorder="1" applyAlignment="1" applyProtection="1">
      <alignment/>
      <protection/>
    </xf>
    <xf numFmtId="165" fontId="1" fillId="0" borderId="10" xfId="42" applyNumberFormat="1" applyFont="1" applyBorder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38" xfId="0" applyFont="1" applyBorder="1" applyAlignment="1">
      <alignment/>
    </xf>
    <xf numFmtId="165" fontId="0" fillId="0" borderId="38" xfId="42" applyNumberFormat="1" applyFont="1" applyBorder="1" applyAlignment="1">
      <alignment/>
    </xf>
    <xf numFmtId="43" fontId="15" fillId="38" borderId="36" xfId="42" applyFont="1" applyFill="1" applyBorder="1" applyAlignment="1" applyProtection="1">
      <alignment/>
      <protection locked="0"/>
    </xf>
    <xf numFmtId="43" fontId="16" fillId="38" borderId="36" xfId="42" applyFont="1" applyFill="1" applyBorder="1" applyAlignment="1" applyProtection="1">
      <alignment/>
      <protection locked="0"/>
    </xf>
    <xf numFmtId="43" fontId="16" fillId="38" borderId="21" xfId="42" applyFont="1" applyFill="1" applyBorder="1" applyAlignment="1" applyProtection="1">
      <alignment/>
      <protection locked="0"/>
    </xf>
    <xf numFmtId="0" fontId="15" fillId="38" borderId="19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1" fillId="38" borderId="19" xfId="42" applyNumberFormat="1" applyFont="1" applyFill="1" applyBorder="1" applyAlignment="1" applyProtection="1">
      <alignment/>
      <protection locked="0"/>
    </xf>
    <xf numFmtId="165" fontId="0" fillId="38" borderId="19" xfId="42" applyNumberFormat="1" applyFont="1" applyFill="1" applyBorder="1" applyAlignment="1" applyProtection="1">
      <alignment/>
      <protection locked="0"/>
    </xf>
    <xf numFmtId="0" fontId="1" fillId="38" borderId="1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8" borderId="19" xfId="0" applyFill="1" applyBorder="1" applyAlignment="1" applyProtection="1">
      <alignment shrinkToFit="1"/>
      <protection locked="0"/>
    </xf>
    <xf numFmtId="165" fontId="1" fillId="39" borderId="23" xfId="42" applyNumberFormat="1" applyFont="1" applyFill="1" applyBorder="1" applyAlignment="1" applyProtection="1">
      <alignment horizontal="center" vertical="center" wrapText="1"/>
      <protection locked="0"/>
    </xf>
    <xf numFmtId="0" fontId="0" fillId="39" borderId="34" xfId="0" applyFill="1" applyBorder="1" applyAlignment="1" applyProtection="1">
      <alignment horizontal="center" vertical="center" wrapText="1"/>
      <protection locked="0"/>
    </xf>
    <xf numFmtId="0" fontId="0" fillId="39" borderId="35" xfId="0" applyFill="1" applyBorder="1" applyAlignment="1" applyProtection="1">
      <alignment horizontal="center" vertical="center" wrapText="1"/>
      <protection locked="0"/>
    </xf>
    <xf numFmtId="0" fontId="0" fillId="39" borderId="24" xfId="0" applyFill="1" applyBorder="1" applyAlignment="1" applyProtection="1">
      <alignment horizontal="center" vertical="center" wrapText="1"/>
      <protection locked="0"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0" fillId="39" borderId="18" xfId="0" applyFill="1" applyBorder="1" applyAlignment="1" applyProtection="1">
      <alignment horizontal="center" vertical="center" wrapText="1"/>
      <protection locked="0"/>
    </xf>
    <xf numFmtId="0" fontId="0" fillId="39" borderId="33" xfId="0" applyFill="1" applyBorder="1" applyAlignment="1" applyProtection="1">
      <alignment horizontal="center" vertical="center" wrapText="1"/>
      <protection locked="0"/>
    </xf>
    <xf numFmtId="0" fontId="0" fillId="39" borderId="19" xfId="0" applyFill="1" applyBorder="1" applyAlignment="1" applyProtection="1">
      <alignment horizontal="center" vertical="center" wrapText="1"/>
      <protection locked="0"/>
    </xf>
    <xf numFmtId="0" fontId="0" fillId="39" borderId="17" xfId="0" applyFill="1" applyBorder="1" applyAlignment="1" applyProtection="1">
      <alignment horizontal="center" vertical="center" wrapText="1"/>
      <protection locked="0"/>
    </xf>
    <xf numFmtId="0" fontId="1" fillId="36" borderId="39" xfId="0" applyFont="1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42" xfId="0" applyFill="1" applyBorder="1" applyAlignment="1" applyProtection="1">
      <alignment/>
      <protection locked="0"/>
    </xf>
    <xf numFmtId="0" fontId="4" fillId="36" borderId="39" xfId="0" applyFont="1" applyFill="1" applyBorder="1" applyAlignment="1" applyProtection="1">
      <alignment vertical="top" wrapText="1"/>
      <protection locked="0"/>
    </xf>
    <xf numFmtId="0" fontId="8" fillId="36" borderId="43" xfId="0" applyFont="1" applyFill="1" applyBorder="1" applyAlignment="1" applyProtection="1">
      <alignment horizontal="center" wrapText="1"/>
      <protection locked="0"/>
    </xf>
    <xf numFmtId="0" fontId="0" fillId="36" borderId="44" xfId="0" applyFill="1" applyBorder="1" applyAlignment="1" applyProtection="1">
      <alignment/>
      <protection locked="0"/>
    </xf>
    <xf numFmtId="0" fontId="0" fillId="36" borderId="45" xfId="0" applyFill="1" applyBorder="1" applyAlignment="1" applyProtection="1">
      <alignment/>
      <protection locked="0"/>
    </xf>
    <xf numFmtId="0" fontId="0" fillId="36" borderId="38" xfId="0" applyFill="1" applyBorder="1" applyAlignment="1" applyProtection="1">
      <alignment/>
      <protection locked="0"/>
    </xf>
    <xf numFmtId="0" fontId="0" fillId="36" borderId="46" xfId="0" applyFill="1" applyBorder="1" applyAlignment="1" applyProtection="1">
      <alignment/>
      <protection locked="0"/>
    </xf>
    <xf numFmtId="0" fontId="8" fillId="36" borderId="39" xfId="0" applyFont="1" applyFill="1" applyBorder="1" applyAlignment="1" applyProtection="1">
      <alignment horizontal="center" wrapText="1"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justify" wrapText="1"/>
      <protection locked="0"/>
    </xf>
    <xf numFmtId="0" fontId="0" fillId="36" borderId="0" xfId="0" applyFill="1" applyBorder="1" applyAlignment="1" applyProtection="1">
      <alignment wrapText="1"/>
      <protection locked="0"/>
    </xf>
    <xf numFmtId="0" fontId="0" fillId="36" borderId="18" xfId="0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02"/>
  <sheetViews>
    <sheetView showGridLines="0"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43.57421875" style="1" customWidth="1"/>
    <col min="2" max="2" width="35.7109375" style="1" customWidth="1"/>
    <col min="3" max="9" width="12.28125" style="1" customWidth="1"/>
    <col min="10" max="16384" width="9.140625" style="1" customWidth="1"/>
  </cols>
  <sheetData>
    <row r="1" spans="1:9" ht="18">
      <c r="A1" s="219" t="s">
        <v>113</v>
      </c>
      <c r="B1" s="219"/>
      <c r="C1" s="219"/>
      <c r="D1" s="219"/>
      <c r="E1" s="219"/>
      <c r="F1" s="219"/>
      <c r="G1" s="219"/>
      <c r="H1" s="219"/>
      <c r="I1" s="219"/>
    </row>
    <row r="4" spans="1:8" ht="15.75" thickBot="1">
      <c r="A4" s="208" t="s">
        <v>0</v>
      </c>
      <c r="B4" s="75"/>
      <c r="C4" s="76"/>
      <c r="D4" s="76"/>
      <c r="E4" s="76"/>
      <c r="F4" s="76"/>
      <c r="G4" s="76"/>
      <c r="H4" s="76"/>
    </row>
    <row r="5" spans="1:9" s="6" customFormat="1" ht="15">
      <c r="A5" s="9"/>
      <c r="B5" s="9"/>
      <c r="C5" s="37"/>
      <c r="D5" s="10"/>
      <c r="E5" s="10"/>
      <c r="F5" s="10"/>
      <c r="G5" s="10"/>
      <c r="H5" s="10"/>
      <c r="I5" s="10"/>
    </row>
    <row r="6" spans="1:8" ht="15.75" thickBot="1">
      <c r="A6" s="208" t="s">
        <v>45</v>
      </c>
      <c r="B6" s="75"/>
      <c r="C6" s="76"/>
      <c r="D6" s="76"/>
      <c r="E6" s="76"/>
      <c r="F6" s="76"/>
      <c r="G6" s="76"/>
      <c r="H6" s="76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s="3" customFormat="1" ht="15.75">
      <c r="A8" s="38"/>
      <c r="B8" s="38"/>
      <c r="C8" s="38"/>
      <c r="D8" s="38"/>
      <c r="E8" s="39" t="s">
        <v>4</v>
      </c>
      <c r="F8" s="39" t="s">
        <v>7</v>
      </c>
      <c r="G8" s="39" t="s">
        <v>4</v>
      </c>
      <c r="H8" s="39" t="s">
        <v>11</v>
      </c>
      <c r="I8" s="39" t="s">
        <v>4</v>
      </c>
    </row>
    <row r="9" spans="1:9" s="3" customFormat="1" ht="15.75">
      <c r="A9" s="40"/>
      <c r="B9" s="40"/>
      <c r="C9" s="40" t="s">
        <v>2</v>
      </c>
      <c r="D9" s="40" t="s">
        <v>3</v>
      </c>
      <c r="E9" s="40" t="s">
        <v>5</v>
      </c>
      <c r="F9" s="40" t="s">
        <v>8</v>
      </c>
      <c r="G9" s="40" t="s">
        <v>8</v>
      </c>
      <c r="H9" s="40" t="s">
        <v>8</v>
      </c>
      <c r="I9" s="40" t="s">
        <v>12</v>
      </c>
    </row>
    <row r="10" spans="1:9" s="3" customFormat="1" ht="15.75">
      <c r="A10" s="42" t="s">
        <v>93</v>
      </c>
      <c r="B10" s="42" t="s">
        <v>92</v>
      </c>
      <c r="C10" s="41"/>
      <c r="D10" s="41"/>
      <c r="E10" s="42" t="s">
        <v>6</v>
      </c>
      <c r="F10" s="42" t="s">
        <v>9</v>
      </c>
      <c r="G10" s="42" t="s">
        <v>10</v>
      </c>
      <c r="H10" s="27" t="s">
        <v>9</v>
      </c>
      <c r="I10" s="42" t="s">
        <v>10</v>
      </c>
    </row>
    <row r="11" spans="1:154" ht="15">
      <c r="A11" s="77"/>
      <c r="B11" s="77"/>
      <c r="C11" s="78"/>
      <c r="D11" s="78"/>
      <c r="E11" s="28">
        <f aca="true" t="shared" si="0" ref="E11:E52">SUM(C11:D11)</f>
        <v>0</v>
      </c>
      <c r="F11" s="78"/>
      <c r="G11" s="28">
        <f>SUM(E11:F11)</f>
        <v>0</v>
      </c>
      <c r="H11" s="78"/>
      <c r="I11" s="28">
        <f>SUM(G11:H11)</f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</row>
    <row r="12" spans="1:154" ht="15">
      <c r="A12" s="77"/>
      <c r="B12" s="77"/>
      <c r="C12" s="78"/>
      <c r="D12" s="78"/>
      <c r="E12" s="28">
        <f t="shared" si="0"/>
        <v>0</v>
      </c>
      <c r="F12" s="78"/>
      <c r="G12" s="28">
        <f aca="true" t="shared" si="1" ref="G12:G52">SUM(E12:F12)</f>
        <v>0</v>
      </c>
      <c r="H12" s="78"/>
      <c r="I12" s="28">
        <f aca="true" t="shared" si="2" ref="I12:I53">SUM(G12:H12)</f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</row>
    <row r="13" spans="1:154" ht="15">
      <c r="A13" s="77"/>
      <c r="B13" s="77"/>
      <c r="C13" s="78"/>
      <c r="D13" s="78"/>
      <c r="E13" s="28">
        <f t="shared" si="0"/>
        <v>0</v>
      </c>
      <c r="F13" s="78"/>
      <c r="G13" s="28">
        <f t="shared" si="1"/>
        <v>0</v>
      </c>
      <c r="H13" s="78"/>
      <c r="I13" s="28">
        <f t="shared" si="2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</row>
    <row r="14" spans="1:154" ht="15">
      <c r="A14" s="77"/>
      <c r="B14" s="77"/>
      <c r="C14" s="78"/>
      <c r="D14" s="78"/>
      <c r="E14" s="28">
        <f t="shared" si="0"/>
        <v>0</v>
      </c>
      <c r="F14" s="78"/>
      <c r="G14" s="28">
        <f t="shared" si="1"/>
        <v>0</v>
      </c>
      <c r="H14" s="78"/>
      <c r="I14" s="28">
        <f t="shared" si="2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</row>
    <row r="15" spans="1:154" ht="15">
      <c r="A15" s="77"/>
      <c r="B15" s="77"/>
      <c r="C15" s="78"/>
      <c r="D15" s="78"/>
      <c r="E15" s="28">
        <f t="shared" si="0"/>
        <v>0</v>
      </c>
      <c r="F15" s="78"/>
      <c r="G15" s="28">
        <f t="shared" si="1"/>
        <v>0</v>
      </c>
      <c r="H15" s="78"/>
      <c r="I15" s="28">
        <f t="shared" si="2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</row>
    <row r="16" spans="1:154" ht="15">
      <c r="A16" s="77"/>
      <c r="B16" s="77"/>
      <c r="C16" s="78"/>
      <c r="D16" s="78"/>
      <c r="E16" s="28">
        <f t="shared" si="0"/>
        <v>0</v>
      </c>
      <c r="F16" s="78"/>
      <c r="G16" s="28">
        <f t="shared" si="1"/>
        <v>0</v>
      </c>
      <c r="H16" s="78"/>
      <c r="I16" s="28">
        <f t="shared" si="2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</row>
    <row r="17" spans="1:154" ht="15">
      <c r="A17" s="77"/>
      <c r="B17" s="77"/>
      <c r="C17" s="78"/>
      <c r="D17" s="78"/>
      <c r="E17" s="28">
        <f aca="true" t="shared" si="3" ref="E17:E33">SUM(C17:D17)</f>
        <v>0</v>
      </c>
      <c r="F17" s="78"/>
      <c r="G17" s="28">
        <f aca="true" t="shared" si="4" ref="G17:G33">SUM(E17:F17)</f>
        <v>0</v>
      </c>
      <c r="H17" s="78"/>
      <c r="I17" s="28">
        <f aca="true" t="shared" si="5" ref="I17:I33">SUM(G17:H17)</f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</row>
    <row r="18" spans="1:154" ht="15">
      <c r="A18" s="77"/>
      <c r="B18" s="77"/>
      <c r="C18" s="78"/>
      <c r="D18" s="78"/>
      <c r="E18" s="28">
        <f t="shared" si="3"/>
        <v>0</v>
      </c>
      <c r="F18" s="78"/>
      <c r="G18" s="28">
        <f t="shared" si="4"/>
        <v>0</v>
      </c>
      <c r="H18" s="78"/>
      <c r="I18" s="28">
        <f t="shared" si="5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</row>
    <row r="19" spans="1:154" ht="15">
      <c r="A19" s="77"/>
      <c r="B19" s="77"/>
      <c r="C19" s="78"/>
      <c r="D19" s="78"/>
      <c r="E19" s="28">
        <f t="shared" si="3"/>
        <v>0</v>
      </c>
      <c r="F19" s="78"/>
      <c r="G19" s="28">
        <f t="shared" si="4"/>
        <v>0</v>
      </c>
      <c r="H19" s="78"/>
      <c r="I19" s="28">
        <f t="shared" si="5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</row>
    <row r="20" spans="1:154" ht="15">
      <c r="A20" s="77"/>
      <c r="B20" s="77"/>
      <c r="C20" s="78"/>
      <c r="D20" s="78"/>
      <c r="E20" s="28">
        <f t="shared" si="3"/>
        <v>0</v>
      </c>
      <c r="F20" s="78"/>
      <c r="G20" s="28">
        <f t="shared" si="4"/>
        <v>0</v>
      </c>
      <c r="H20" s="78"/>
      <c r="I20" s="28">
        <f t="shared" si="5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</row>
    <row r="21" spans="1:154" ht="15">
      <c r="A21" s="77"/>
      <c r="B21" s="77"/>
      <c r="C21" s="78"/>
      <c r="D21" s="78"/>
      <c r="E21" s="28">
        <f t="shared" si="3"/>
        <v>0</v>
      </c>
      <c r="F21" s="78"/>
      <c r="G21" s="28">
        <f t="shared" si="4"/>
        <v>0</v>
      </c>
      <c r="H21" s="78"/>
      <c r="I21" s="28">
        <f t="shared" si="5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</row>
    <row r="22" spans="1:154" ht="15">
      <c r="A22" s="77"/>
      <c r="B22" s="77"/>
      <c r="C22" s="78"/>
      <c r="D22" s="78"/>
      <c r="E22" s="28">
        <f t="shared" si="3"/>
        <v>0</v>
      </c>
      <c r="F22" s="78"/>
      <c r="G22" s="28">
        <f t="shared" si="4"/>
        <v>0</v>
      </c>
      <c r="H22" s="78"/>
      <c r="I22" s="28">
        <f t="shared" si="5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</row>
    <row r="23" spans="1:154" ht="15">
      <c r="A23" s="77"/>
      <c r="B23" s="77"/>
      <c r="C23" s="78"/>
      <c r="D23" s="78"/>
      <c r="E23" s="28">
        <f t="shared" si="3"/>
        <v>0</v>
      </c>
      <c r="F23" s="78"/>
      <c r="G23" s="28">
        <f t="shared" si="4"/>
        <v>0</v>
      </c>
      <c r="H23" s="78"/>
      <c r="I23" s="28">
        <f t="shared" si="5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</row>
    <row r="24" spans="1:154" ht="15">
      <c r="A24" s="77"/>
      <c r="B24" s="77"/>
      <c r="C24" s="78"/>
      <c r="D24" s="78"/>
      <c r="E24" s="28">
        <f t="shared" si="3"/>
        <v>0</v>
      </c>
      <c r="F24" s="78"/>
      <c r="G24" s="28">
        <f t="shared" si="4"/>
        <v>0</v>
      </c>
      <c r="H24" s="78"/>
      <c r="I24" s="28">
        <f t="shared" si="5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</row>
    <row r="25" spans="1:154" ht="15">
      <c r="A25" s="77"/>
      <c r="B25" s="77"/>
      <c r="C25" s="78"/>
      <c r="D25" s="78"/>
      <c r="E25" s="28">
        <f t="shared" si="3"/>
        <v>0</v>
      </c>
      <c r="F25" s="78"/>
      <c r="G25" s="28">
        <f t="shared" si="4"/>
        <v>0</v>
      </c>
      <c r="H25" s="78"/>
      <c r="I25" s="28">
        <f t="shared" si="5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</row>
    <row r="26" spans="1:154" ht="15">
      <c r="A26" s="77"/>
      <c r="B26" s="77"/>
      <c r="C26" s="78"/>
      <c r="D26" s="78"/>
      <c r="E26" s="28">
        <f t="shared" si="3"/>
        <v>0</v>
      </c>
      <c r="F26" s="78"/>
      <c r="G26" s="28">
        <f t="shared" si="4"/>
        <v>0</v>
      </c>
      <c r="H26" s="78"/>
      <c r="I26" s="28">
        <f t="shared" si="5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</row>
    <row r="27" spans="1:154" ht="15">
      <c r="A27" s="77"/>
      <c r="B27" s="77"/>
      <c r="C27" s="78"/>
      <c r="D27" s="78"/>
      <c r="E27" s="28">
        <f t="shared" si="3"/>
        <v>0</v>
      </c>
      <c r="F27" s="78"/>
      <c r="G27" s="28">
        <f t="shared" si="4"/>
        <v>0</v>
      </c>
      <c r="H27" s="78"/>
      <c r="I27" s="28">
        <f t="shared" si="5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</row>
    <row r="28" spans="1:154" ht="15">
      <c r="A28" s="77"/>
      <c r="B28" s="77"/>
      <c r="C28" s="78"/>
      <c r="D28" s="78"/>
      <c r="E28" s="28">
        <f t="shared" si="3"/>
        <v>0</v>
      </c>
      <c r="F28" s="78"/>
      <c r="G28" s="28">
        <f t="shared" si="4"/>
        <v>0</v>
      </c>
      <c r="H28" s="78"/>
      <c r="I28" s="28">
        <f t="shared" si="5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</row>
    <row r="29" spans="1:154" ht="15">
      <c r="A29" s="77"/>
      <c r="B29" s="77"/>
      <c r="C29" s="78"/>
      <c r="D29" s="78"/>
      <c r="E29" s="28">
        <f t="shared" si="3"/>
        <v>0</v>
      </c>
      <c r="F29" s="78"/>
      <c r="G29" s="28">
        <f t="shared" si="4"/>
        <v>0</v>
      </c>
      <c r="H29" s="78"/>
      <c r="I29" s="28">
        <f t="shared" si="5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</row>
    <row r="30" spans="1:154" ht="15">
      <c r="A30" s="77"/>
      <c r="B30" s="77"/>
      <c r="C30" s="78"/>
      <c r="D30" s="78"/>
      <c r="E30" s="28">
        <f t="shared" si="3"/>
        <v>0</v>
      </c>
      <c r="F30" s="78"/>
      <c r="G30" s="28">
        <f t="shared" si="4"/>
        <v>0</v>
      </c>
      <c r="H30" s="78"/>
      <c r="I30" s="28">
        <f t="shared" si="5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</row>
    <row r="31" spans="1:154" ht="15">
      <c r="A31" s="77"/>
      <c r="B31" s="77"/>
      <c r="C31" s="78"/>
      <c r="D31" s="78"/>
      <c r="E31" s="28">
        <f t="shared" si="3"/>
        <v>0</v>
      </c>
      <c r="F31" s="78"/>
      <c r="G31" s="28">
        <f t="shared" si="4"/>
        <v>0</v>
      </c>
      <c r="H31" s="78"/>
      <c r="I31" s="28">
        <f t="shared" si="5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</row>
    <row r="32" spans="1:154" ht="15">
      <c r="A32" s="77"/>
      <c r="B32" s="77"/>
      <c r="C32" s="78"/>
      <c r="D32" s="78"/>
      <c r="E32" s="28">
        <f t="shared" si="3"/>
        <v>0</v>
      </c>
      <c r="F32" s="78"/>
      <c r="G32" s="28">
        <f t="shared" si="4"/>
        <v>0</v>
      </c>
      <c r="H32" s="78"/>
      <c r="I32" s="28">
        <f t="shared" si="5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</row>
    <row r="33" spans="1:154" ht="15">
      <c r="A33" s="77"/>
      <c r="B33" s="77"/>
      <c r="C33" s="78"/>
      <c r="D33" s="78"/>
      <c r="E33" s="28">
        <f t="shared" si="3"/>
        <v>0</v>
      </c>
      <c r="F33" s="78"/>
      <c r="G33" s="28">
        <f t="shared" si="4"/>
        <v>0</v>
      </c>
      <c r="H33" s="78"/>
      <c r="I33" s="28">
        <f t="shared" si="5"/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</row>
    <row r="34" spans="1:154" ht="15">
      <c r="A34" s="77"/>
      <c r="B34" s="77"/>
      <c r="C34" s="78"/>
      <c r="D34" s="78"/>
      <c r="E34" s="28">
        <f t="shared" si="0"/>
        <v>0</v>
      </c>
      <c r="F34" s="78"/>
      <c r="G34" s="28">
        <f t="shared" si="1"/>
        <v>0</v>
      </c>
      <c r="H34" s="78"/>
      <c r="I34" s="28">
        <f t="shared" si="2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</row>
    <row r="35" spans="1:154" ht="15">
      <c r="A35" s="77"/>
      <c r="B35" s="77"/>
      <c r="C35" s="78"/>
      <c r="D35" s="78"/>
      <c r="E35" s="28">
        <f t="shared" si="0"/>
        <v>0</v>
      </c>
      <c r="F35" s="78"/>
      <c r="G35" s="28">
        <f t="shared" si="1"/>
        <v>0</v>
      </c>
      <c r="H35" s="78"/>
      <c r="I35" s="28">
        <f t="shared" si="2"/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</row>
    <row r="36" spans="1:154" ht="15">
      <c r="A36" s="77"/>
      <c r="B36" s="77"/>
      <c r="C36" s="78"/>
      <c r="D36" s="78"/>
      <c r="E36" s="28">
        <f t="shared" si="0"/>
        <v>0</v>
      </c>
      <c r="F36" s="78"/>
      <c r="G36" s="28">
        <f t="shared" si="1"/>
        <v>0</v>
      </c>
      <c r="H36" s="78"/>
      <c r="I36" s="28">
        <f t="shared" si="2"/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</row>
    <row r="37" spans="1:154" ht="15">
      <c r="A37" s="77"/>
      <c r="B37" s="77"/>
      <c r="C37" s="78"/>
      <c r="D37" s="78"/>
      <c r="E37" s="28">
        <f t="shared" si="0"/>
        <v>0</v>
      </c>
      <c r="F37" s="78"/>
      <c r="G37" s="28">
        <f t="shared" si="1"/>
        <v>0</v>
      </c>
      <c r="H37" s="78"/>
      <c r="I37" s="28">
        <f t="shared" si="2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</row>
    <row r="38" spans="1:154" ht="15">
      <c r="A38" s="77"/>
      <c r="B38" s="77"/>
      <c r="C38" s="78"/>
      <c r="D38" s="78"/>
      <c r="E38" s="28">
        <f t="shared" si="0"/>
        <v>0</v>
      </c>
      <c r="F38" s="78"/>
      <c r="G38" s="28">
        <f t="shared" si="1"/>
        <v>0</v>
      </c>
      <c r="H38" s="78"/>
      <c r="I38" s="28">
        <f t="shared" si="2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</row>
    <row r="39" spans="1:154" ht="15">
      <c r="A39" s="77"/>
      <c r="B39" s="77"/>
      <c r="C39" s="78"/>
      <c r="D39" s="78"/>
      <c r="E39" s="28">
        <f t="shared" si="0"/>
        <v>0</v>
      </c>
      <c r="F39" s="78"/>
      <c r="G39" s="28">
        <f t="shared" si="1"/>
        <v>0</v>
      </c>
      <c r="H39" s="78"/>
      <c r="I39" s="28">
        <f t="shared" si="2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</row>
    <row r="40" spans="1:154" ht="15">
      <c r="A40" s="77"/>
      <c r="B40" s="77"/>
      <c r="C40" s="78"/>
      <c r="D40" s="78"/>
      <c r="E40" s="28">
        <f t="shared" si="0"/>
        <v>0</v>
      </c>
      <c r="F40" s="78"/>
      <c r="G40" s="28">
        <f t="shared" si="1"/>
        <v>0</v>
      </c>
      <c r="H40" s="78"/>
      <c r="I40" s="28">
        <f t="shared" si="2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</row>
    <row r="41" spans="1:154" ht="15">
      <c r="A41" s="77"/>
      <c r="B41" s="77"/>
      <c r="C41" s="78"/>
      <c r="D41" s="78"/>
      <c r="E41" s="28">
        <f t="shared" si="0"/>
        <v>0</v>
      </c>
      <c r="F41" s="78"/>
      <c r="G41" s="28">
        <f t="shared" si="1"/>
        <v>0</v>
      </c>
      <c r="H41" s="78"/>
      <c r="I41" s="28">
        <f t="shared" si="2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</row>
    <row r="42" spans="1:154" ht="15">
      <c r="A42" s="77"/>
      <c r="B42" s="77"/>
      <c r="C42" s="78"/>
      <c r="D42" s="78"/>
      <c r="E42" s="28">
        <f t="shared" si="0"/>
        <v>0</v>
      </c>
      <c r="F42" s="78"/>
      <c r="G42" s="28">
        <f t="shared" si="1"/>
        <v>0</v>
      </c>
      <c r="H42" s="78"/>
      <c r="I42" s="28">
        <f t="shared" si="2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</row>
    <row r="43" spans="1:154" ht="15">
      <c r="A43" s="77"/>
      <c r="B43" s="77"/>
      <c r="C43" s="78"/>
      <c r="D43" s="78"/>
      <c r="E43" s="28">
        <f t="shared" si="0"/>
        <v>0</v>
      </c>
      <c r="F43" s="78"/>
      <c r="G43" s="28">
        <f t="shared" si="1"/>
        <v>0</v>
      </c>
      <c r="H43" s="78"/>
      <c r="I43" s="28">
        <f t="shared" si="2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</row>
    <row r="44" spans="1:154" ht="15">
      <c r="A44" s="77"/>
      <c r="B44" s="77"/>
      <c r="C44" s="78"/>
      <c r="D44" s="78"/>
      <c r="E44" s="28">
        <f t="shared" si="0"/>
        <v>0</v>
      </c>
      <c r="F44" s="78"/>
      <c r="G44" s="28">
        <f t="shared" si="1"/>
        <v>0</v>
      </c>
      <c r="H44" s="78"/>
      <c r="I44" s="28">
        <f t="shared" si="2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154" ht="15">
      <c r="A45" s="77"/>
      <c r="B45" s="77"/>
      <c r="C45" s="78"/>
      <c r="D45" s="78"/>
      <c r="E45" s="28">
        <f t="shared" si="0"/>
        <v>0</v>
      </c>
      <c r="F45" s="78"/>
      <c r="G45" s="28">
        <f t="shared" si="1"/>
        <v>0</v>
      </c>
      <c r="H45" s="78"/>
      <c r="I45" s="28">
        <f t="shared" si="2"/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154" ht="15">
      <c r="A46" s="77"/>
      <c r="B46" s="77"/>
      <c r="C46" s="78"/>
      <c r="D46" s="78"/>
      <c r="E46" s="28">
        <f t="shared" si="0"/>
        <v>0</v>
      </c>
      <c r="F46" s="78"/>
      <c r="G46" s="28">
        <f t="shared" si="1"/>
        <v>0</v>
      </c>
      <c r="H46" s="78"/>
      <c r="I46" s="28">
        <f t="shared" si="2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</row>
    <row r="47" spans="1:154" ht="15">
      <c r="A47" s="77"/>
      <c r="B47" s="77"/>
      <c r="C47" s="78"/>
      <c r="D47" s="78"/>
      <c r="E47" s="28">
        <f t="shared" si="0"/>
        <v>0</v>
      </c>
      <c r="F47" s="78"/>
      <c r="G47" s="28">
        <f t="shared" si="1"/>
        <v>0</v>
      </c>
      <c r="H47" s="78"/>
      <c r="I47" s="28">
        <f t="shared" si="2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</row>
    <row r="48" spans="1:154" ht="15">
      <c r="A48" s="77"/>
      <c r="B48" s="77"/>
      <c r="C48" s="78"/>
      <c r="D48" s="78"/>
      <c r="E48" s="28">
        <f t="shared" si="0"/>
        <v>0</v>
      </c>
      <c r="F48" s="78"/>
      <c r="G48" s="28">
        <f t="shared" si="1"/>
        <v>0</v>
      </c>
      <c r="H48" s="78"/>
      <c r="I48" s="28">
        <f t="shared" si="2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</row>
    <row r="49" spans="1:154" ht="15">
      <c r="A49" s="77"/>
      <c r="B49" s="77"/>
      <c r="C49" s="78"/>
      <c r="D49" s="78"/>
      <c r="E49" s="28">
        <f t="shared" si="0"/>
        <v>0</v>
      </c>
      <c r="F49" s="78"/>
      <c r="G49" s="28">
        <f t="shared" si="1"/>
        <v>0</v>
      </c>
      <c r="H49" s="78"/>
      <c r="I49" s="28">
        <f t="shared" si="2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</row>
    <row r="50" spans="1:154" ht="15">
      <c r="A50" s="77"/>
      <c r="B50" s="77"/>
      <c r="C50" s="78"/>
      <c r="D50" s="78"/>
      <c r="E50" s="28">
        <f t="shared" si="0"/>
        <v>0</v>
      </c>
      <c r="F50" s="78"/>
      <c r="G50" s="28">
        <f t="shared" si="1"/>
        <v>0</v>
      </c>
      <c r="H50" s="78"/>
      <c r="I50" s="28">
        <f t="shared" si="2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</row>
    <row r="51" spans="1:154" ht="15.75">
      <c r="A51" s="43" t="s">
        <v>39</v>
      </c>
      <c r="B51" s="43"/>
      <c r="C51" s="78"/>
      <c r="D51" s="78"/>
      <c r="E51" s="28">
        <f t="shared" si="0"/>
        <v>0</v>
      </c>
      <c r="F51" s="78"/>
      <c r="G51" s="28">
        <f t="shared" si="1"/>
        <v>0</v>
      </c>
      <c r="H51" s="78"/>
      <c r="I51" s="28">
        <f t="shared" si="2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</row>
    <row r="52" spans="1:154" ht="15.75">
      <c r="A52" s="44" t="s">
        <v>43</v>
      </c>
      <c r="B52" s="44"/>
      <c r="C52" s="78"/>
      <c r="D52" s="78"/>
      <c r="E52" s="28">
        <f t="shared" si="0"/>
        <v>0</v>
      </c>
      <c r="F52" s="78"/>
      <c r="G52" s="28">
        <f t="shared" si="1"/>
        <v>0</v>
      </c>
      <c r="H52" s="79"/>
      <c r="I52" s="28">
        <f t="shared" si="2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</row>
    <row r="53" spans="1:154" ht="16.5" thickBot="1">
      <c r="A53" s="43" t="s">
        <v>40</v>
      </c>
      <c r="B53" s="206"/>
      <c r="C53" s="45"/>
      <c r="D53" s="45"/>
      <c r="E53" s="45"/>
      <c r="F53" s="45"/>
      <c r="G53" s="46"/>
      <c r="H53" s="78"/>
      <c r="I53" s="28">
        <f t="shared" si="2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</row>
    <row r="54" spans="1:154" ht="15.75">
      <c r="A54" s="47" t="s">
        <v>14</v>
      </c>
      <c r="B54" s="207"/>
      <c r="C54" s="30">
        <f>SUM(C11:C52)</f>
        <v>0</v>
      </c>
      <c r="D54" s="30">
        <f>SUM(D11:D52)</f>
        <v>0</v>
      </c>
      <c r="E54" s="30">
        <f>SUM(E11:E52)</f>
        <v>0</v>
      </c>
      <c r="F54" s="30">
        <f>SUM(F11:F52)</f>
        <v>0</v>
      </c>
      <c r="G54" s="30">
        <f>SUM(G11:G52)</f>
        <v>0</v>
      </c>
      <c r="H54" s="30">
        <f>SUM(H11:H53)</f>
        <v>0</v>
      </c>
      <c r="I54" s="30">
        <f>SUM(I11:I53)</f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</row>
    <row r="55" spans="3:154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</row>
    <row r="56" spans="3:154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</row>
    <row r="57" spans="3:154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</row>
    <row r="58" spans="3:154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</row>
    <row r="59" spans="3:154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</row>
    <row r="60" spans="3:154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</row>
    <row r="61" spans="3:154" ht="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</row>
    <row r="62" spans="3:154" ht="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</row>
    <row r="63" spans="3:154" ht="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</row>
    <row r="64" spans="3:154" ht="1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</row>
    <row r="65" spans="3:154" ht="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</row>
    <row r="66" spans="3:154" ht="1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</row>
    <row r="67" spans="3:154" ht="1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</row>
    <row r="68" spans="3:154" ht="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</row>
    <row r="69" spans="3:154" ht="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</row>
    <row r="70" spans="3:154" ht="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</row>
    <row r="71" spans="3:154" ht="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</row>
    <row r="72" spans="3:154" ht="1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</row>
    <row r="73" spans="3:154" ht="1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</row>
    <row r="74" spans="3:154" ht="1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</row>
    <row r="75" spans="3:154" ht="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</row>
    <row r="76" spans="3:154" ht="1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</row>
    <row r="77" spans="3:154" ht="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</row>
    <row r="78" spans="3:154" ht="1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</row>
    <row r="79" spans="3:154" ht="1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</row>
    <row r="80" spans="3:154" ht="1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</row>
    <row r="81" spans="3:154" ht="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</row>
    <row r="82" spans="3:154" ht="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</row>
    <row r="83" spans="3:154" ht="1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</row>
    <row r="84" spans="3:154" ht="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</row>
    <row r="85" spans="3:154" ht="1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</row>
    <row r="86" spans="3:154" ht="1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</row>
    <row r="87" spans="3:154" ht="1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</row>
    <row r="88" spans="3:154" ht="1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</row>
    <row r="89" spans="3:154" ht="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</row>
    <row r="90" spans="3:154" ht="1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</row>
    <row r="91" spans="3:154" ht="1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</row>
    <row r="92" spans="3:154" ht="1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</row>
    <row r="93" spans="3:154" ht="1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</row>
    <row r="94" spans="3:154" ht="1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</row>
    <row r="95" spans="3:154" ht="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</row>
    <row r="96" spans="3:154" ht="1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</row>
    <row r="97" spans="3:154" ht="1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</row>
    <row r="98" spans="3:154" ht="1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</row>
    <row r="99" spans="3:154" ht="1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</row>
    <row r="100" spans="3:154" ht="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</row>
    <row r="101" spans="3:154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</row>
    <row r="102" spans="3:154" ht="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</row>
  </sheetData>
  <sheetProtection password="C584" sheet="1" objects="1" scenarios="1" selectLockedCells="1"/>
  <dataValidations count="1">
    <dataValidation allowBlank="1" showInputMessage="1" showErrorMessage="1" promptTitle="Sexual Violence Personnel" prompt="Sexual Violence Positions:&#10;SV positions should be identified in the SV budget categories only- support /explanation required if otherwise." sqref="A11"/>
  </dataValidations>
  <printOptions horizontalCentered="1"/>
  <pageMargins left="0" right="0" top="0.5" bottom="0.5" header="0.5" footer="0.5"/>
  <pageSetup fitToHeight="1" fitToWidth="1" horizontalDpi="300" verticalDpi="300" orientation="landscape" scale="68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65"/>
  <sheetViews>
    <sheetView showGridLines="0" zoomScale="75" zoomScaleNormal="75" zoomScalePageLayoutView="0" workbookViewId="0" topLeftCell="A1">
      <selection activeCell="B3" sqref="B3:H3"/>
    </sheetView>
  </sheetViews>
  <sheetFormatPr defaultColWidth="9.140625" defaultRowHeight="12.75"/>
  <cols>
    <col min="1" max="1" width="26.7109375" style="68" customWidth="1"/>
    <col min="2" max="7" width="12.7109375" style="68" customWidth="1"/>
    <col min="8" max="8" width="16.28125" style="68" customWidth="1"/>
    <col min="9" max="9" width="4.28125" style="68" customWidth="1"/>
    <col min="10" max="10" width="22.28125" style="68" customWidth="1"/>
    <col min="11" max="12" width="9.140625" style="68" customWidth="1"/>
    <col min="13" max="13" width="11.28125" style="68" customWidth="1"/>
    <col min="14" max="26" width="9.140625" style="68" customWidth="1"/>
    <col min="27" max="27" width="10.00390625" style="68" bestFit="1" customWidth="1"/>
    <col min="28" max="16384" width="9.140625" style="68" customWidth="1"/>
  </cols>
  <sheetData>
    <row r="1" spans="1:8" ht="15.75" thickBot="1">
      <c r="A1" s="91" t="s">
        <v>0</v>
      </c>
      <c r="B1" s="229">
        <f>Personnel!B4</f>
        <v>0</v>
      </c>
      <c r="C1" s="230"/>
      <c r="D1" s="230"/>
      <c r="E1" s="230"/>
      <c r="F1" s="230"/>
      <c r="G1" s="230"/>
      <c r="H1" s="231"/>
    </row>
    <row r="2" spans="1:8" s="32" customFormat="1" ht="15">
      <c r="A2" s="92"/>
      <c r="B2" s="93"/>
      <c r="C2" s="94"/>
      <c r="D2" s="94"/>
      <c r="E2" s="94"/>
      <c r="F2" s="94"/>
      <c r="G2" s="94"/>
      <c r="H2" s="95"/>
    </row>
    <row r="3" spans="1:8" ht="15.75" thickBot="1">
      <c r="A3" s="92" t="s">
        <v>45</v>
      </c>
      <c r="B3" s="232">
        <f>Personnel!B6</f>
        <v>0</v>
      </c>
      <c r="C3" s="233"/>
      <c r="D3" s="233"/>
      <c r="E3" s="233"/>
      <c r="F3" s="233"/>
      <c r="G3" s="233"/>
      <c r="H3" s="234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s="69" customFormat="1" ht="15.75" customHeight="1">
      <c r="A5" s="99"/>
      <c r="B5" s="100"/>
      <c r="C5" s="100"/>
      <c r="D5" s="101" t="s">
        <v>4</v>
      </c>
      <c r="E5" s="101" t="s">
        <v>7</v>
      </c>
      <c r="F5" s="101" t="s">
        <v>4</v>
      </c>
      <c r="G5" s="101" t="s">
        <v>11</v>
      </c>
      <c r="H5" s="102" t="s">
        <v>4</v>
      </c>
    </row>
    <row r="6" spans="1:27" s="69" customFormat="1" ht="15.75">
      <c r="A6" s="103" t="s">
        <v>13</v>
      </c>
      <c r="B6" s="104" t="s">
        <v>2</v>
      </c>
      <c r="C6" s="104" t="s">
        <v>3</v>
      </c>
      <c r="D6" s="104" t="s">
        <v>5</v>
      </c>
      <c r="E6" s="104" t="s">
        <v>8</v>
      </c>
      <c r="F6" s="104" t="s">
        <v>8</v>
      </c>
      <c r="G6" s="104" t="s">
        <v>8</v>
      </c>
      <c r="H6" s="105" t="s">
        <v>12</v>
      </c>
      <c r="T6" s="70"/>
      <c r="U6" s="70"/>
      <c r="V6" s="70"/>
      <c r="W6" s="70"/>
      <c r="X6" s="70"/>
      <c r="Y6" s="70"/>
      <c r="Z6" s="70"/>
      <c r="AA6" s="70"/>
    </row>
    <row r="7" spans="1:27" s="69" customFormat="1" ht="15.75">
      <c r="A7" s="106"/>
      <c r="B7" s="107"/>
      <c r="C7" s="107"/>
      <c r="D7" s="108" t="s">
        <v>6</v>
      </c>
      <c r="E7" s="109" t="s">
        <v>9</v>
      </c>
      <c r="F7" s="108" t="s">
        <v>10</v>
      </c>
      <c r="G7" s="108" t="s">
        <v>9</v>
      </c>
      <c r="H7" s="110" t="s">
        <v>10</v>
      </c>
      <c r="T7" s="70"/>
      <c r="U7" s="70"/>
      <c r="V7" s="70"/>
      <c r="W7" s="70"/>
      <c r="X7" s="70"/>
      <c r="Y7" s="70"/>
      <c r="Z7" s="70"/>
      <c r="AA7" s="70"/>
    </row>
    <row r="8" spans="1:154" ht="15">
      <c r="A8" s="111" t="s">
        <v>16</v>
      </c>
      <c r="B8" s="112"/>
      <c r="C8" s="112"/>
      <c r="D8" s="113">
        <f aca="true" t="shared" si="0" ref="D8:D14">SUM(B8:C8)</f>
        <v>0</v>
      </c>
      <c r="E8" s="112"/>
      <c r="F8" s="113">
        <f>SUM(D8:E8)</f>
        <v>0</v>
      </c>
      <c r="G8" s="112"/>
      <c r="H8" s="114">
        <f aca="true" t="shared" si="1" ref="H8:H15">SUM(F8:G8)</f>
        <v>0</v>
      </c>
      <c r="R8" s="65"/>
      <c r="S8" s="65"/>
      <c r="T8" s="71"/>
      <c r="U8" s="71" t="e">
        <f>Sample!#REF!</f>
        <v>#REF!</v>
      </c>
      <c r="V8" s="71" t="e">
        <f>Sample!#REF!</f>
        <v>#REF!</v>
      </c>
      <c r="W8" s="71" t="e">
        <f>Sample!#REF!</f>
        <v>#REF!</v>
      </c>
      <c r="X8" s="71" t="e">
        <f>Sample!#REF!</f>
        <v>#REF!</v>
      </c>
      <c r="Y8" s="71" t="e">
        <f>Sample!#REF!</f>
        <v>#REF!</v>
      </c>
      <c r="Z8" s="71" t="e">
        <f>Sample!#REF!</f>
        <v>#REF!</v>
      </c>
      <c r="AA8" s="71">
        <v>25000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</row>
    <row r="9" spans="1:154" ht="15">
      <c r="A9" s="220" t="s">
        <v>17</v>
      </c>
      <c r="B9" s="112"/>
      <c r="C9" s="112"/>
      <c r="D9" s="113">
        <f t="shared" si="0"/>
        <v>0</v>
      </c>
      <c r="E9" s="112"/>
      <c r="F9" s="113">
        <f aca="true" t="shared" si="2" ref="F9:F14">SUM(D9:E9)</f>
        <v>0</v>
      </c>
      <c r="G9" s="112"/>
      <c r="H9" s="114">
        <f t="shared" si="1"/>
        <v>0</v>
      </c>
      <c r="R9" s="65"/>
      <c r="S9" s="65"/>
      <c r="T9" s="71"/>
      <c r="U9" s="71" t="e">
        <f>Sample!#REF!</f>
        <v>#REF!</v>
      </c>
      <c r="V9" s="71" t="e">
        <f>Sample!#REF!</f>
        <v>#REF!</v>
      </c>
      <c r="W9" s="71" t="e">
        <f>Sample!#REF!</f>
        <v>#REF!</v>
      </c>
      <c r="X9" s="71" t="e">
        <f>Sample!#REF!</f>
        <v>#REF!</v>
      </c>
      <c r="Y9" s="71" t="e">
        <f>Sample!#REF!</f>
        <v>#REF!</v>
      </c>
      <c r="Z9" s="71" t="e">
        <f>Sample!#REF!</f>
        <v>#REF!</v>
      </c>
      <c r="AA9" s="71">
        <v>1000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</row>
    <row r="10" spans="1:154" ht="15">
      <c r="A10" s="111" t="s">
        <v>44</v>
      </c>
      <c r="B10" s="112"/>
      <c r="C10" s="112"/>
      <c r="D10" s="113">
        <f t="shared" si="0"/>
        <v>0</v>
      </c>
      <c r="E10" s="112"/>
      <c r="F10" s="113">
        <f t="shared" si="2"/>
        <v>0</v>
      </c>
      <c r="G10" s="112"/>
      <c r="H10" s="114">
        <f t="shared" si="1"/>
        <v>0</v>
      </c>
      <c r="R10" s="65"/>
      <c r="S10" s="65"/>
      <c r="T10" s="71"/>
      <c r="U10" s="71" t="e">
        <f>Sample!#REF!</f>
        <v>#REF!</v>
      </c>
      <c r="V10" s="71" t="e">
        <f>Sample!#REF!</f>
        <v>#REF!</v>
      </c>
      <c r="W10" s="71" t="e">
        <f>Sample!#REF!</f>
        <v>#REF!</v>
      </c>
      <c r="X10" s="71" t="e">
        <f>Sample!#REF!</f>
        <v>#REF!</v>
      </c>
      <c r="Y10" s="71" t="e">
        <f>Sample!#REF!</f>
        <v>#REF!</v>
      </c>
      <c r="Z10" s="71" t="e">
        <f>Sample!#REF!</f>
        <v>#REF!</v>
      </c>
      <c r="AA10" s="71">
        <v>10000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</row>
    <row r="11" spans="1:154" ht="15">
      <c r="A11" s="111" t="s">
        <v>18</v>
      </c>
      <c r="B11" s="112"/>
      <c r="C11" s="112"/>
      <c r="D11" s="113">
        <f t="shared" si="0"/>
        <v>0</v>
      </c>
      <c r="E11" s="112"/>
      <c r="F11" s="113">
        <f t="shared" si="2"/>
        <v>0</v>
      </c>
      <c r="G11" s="112"/>
      <c r="H11" s="114">
        <f t="shared" si="1"/>
        <v>0</v>
      </c>
      <c r="R11" s="65"/>
      <c r="S11" s="65"/>
      <c r="T11" s="71"/>
      <c r="U11" s="71" t="e">
        <f>Sample!#REF!</f>
        <v>#REF!</v>
      </c>
      <c r="V11" s="71" t="e">
        <f>Sample!#REF!</f>
        <v>#REF!</v>
      </c>
      <c r="W11" s="71" t="e">
        <f>Sample!#REF!</f>
        <v>#REF!</v>
      </c>
      <c r="X11" s="71" t="e">
        <f>Sample!#REF!</f>
        <v>#REF!</v>
      </c>
      <c r="Y11" s="71" t="e">
        <f>Sample!#REF!</f>
        <v>#REF!</v>
      </c>
      <c r="Z11" s="71" t="e">
        <f>Sample!#REF!</f>
        <v>#REF!</v>
      </c>
      <c r="AA11" s="71">
        <v>2400</v>
      </c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</row>
    <row r="12" spans="1:154" ht="15">
      <c r="A12" s="111" t="s">
        <v>19</v>
      </c>
      <c r="B12" s="112"/>
      <c r="C12" s="112"/>
      <c r="D12" s="113">
        <f t="shared" si="0"/>
        <v>0</v>
      </c>
      <c r="E12" s="112"/>
      <c r="F12" s="113">
        <f t="shared" si="2"/>
        <v>0</v>
      </c>
      <c r="G12" s="112"/>
      <c r="H12" s="114">
        <f t="shared" si="1"/>
        <v>0</v>
      </c>
      <c r="R12" s="65"/>
      <c r="S12" s="65"/>
      <c r="T12" s="71"/>
      <c r="U12" s="71" t="e">
        <f>Sample!#REF!</f>
        <v>#REF!</v>
      </c>
      <c r="V12" s="71" t="e">
        <f>Sample!#REF!</f>
        <v>#REF!</v>
      </c>
      <c r="W12" s="71" t="e">
        <f>Sample!#REF!</f>
        <v>#REF!</v>
      </c>
      <c r="X12" s="71" t="e">
        <f>Sample!#REF!</f>
        <v>#REF!</v>
      </c>
      <c r="Y12" s="71" t="e">
        <f>Sample!#REF!</f>
        <v>#REF!</v>
      </c>
      <c r="Z12" s="71" t="e">
        <f>Sample!#REF!</f>
        <v>#REF!</v>
      </c>
      <c r="AA12" s="71">
        <v>20000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</row>
    <row r="13" spans="1:154" ht="15">
      <c r="A13" s="111" t="s">
        <v>20</v>
      </c>
      <c r="B13" s="112"/>
      <c r="C13" s="112"/>
      <c r="D13" s="113">
        <f t="shared" si="0"/>
        <v>0</v>
      </c>
      <c r="E13" s="112"/>
      <c r="F13" s="113">
        <f t="shared" si="2"/>
        <v>0</v>
      </c>
      <c r="G13" s="112"/>
      <c r="H13" s="114">
        <f t="shared" si="1"/>
        <v>0</v>
      </c>
      <c r="R13" s="65"/>
      <c r="S13" s="65"/>
      <c r="T13" s="71"/>
      <c r="U13" s="71" t="e">
        <f>Sample!#REF!</f>
        <v>#REF!</v>
      </c>
      <c r="V13" s="71" t="e">
        <f>Sample!#REF!</f>
        <v>#REF!</v>
      </c>
      <c r="W13" s="71" t="e">
        <f>Sample!#REF!</f>
        <v>#REF!</v>
      </c>
      <c r="X13" s="71" t="e">
        <f>Sample!#REF!</f>
        <v>#REF!</v>
      </c>
      <c r="Y13" s="71" t="e">
        <f>Sample!#REF!</f>
        <v>#REF!</v>
      </c>
      <c r="Z13" s="71" t="e">
        <f>Sample!#REF!</f>
        <v>#REF!</v>
      </c>
      <c r="AA13" s="71">
        <v>3000</v>
      </c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</row>
    <row r="14" spans="1:154" ht="15">
      <c r="A14" s="111" t="s">
        <v>21</v>
      </c>
      <c r="B14" s="112"/>
      <c r="C14" s="112"/>
      <c r="D14" s="113">
        <f t="shared" si="0"/>
        <v>0</v>
      </c>
      <c r="E14" s="112"/>
      <c r="F14" s="113">
        <f t="shared" si="2"/>
        <v>0</v>
      </c>
      <c r="G14" s="112"/>
      <c r="H14" s="114">
        <f t="shared" si="1"/>
        <v>0</v>
      </c>
      <c r="R14" s="65"/>
      <c r="S14" s="65"/>
      <c r="T14" s="71"/>
      <c r="U14" s="71" t="e">
        <f>Sample!#REF!</f>
        <v>#REF!</v>
      </c>
      <c r="V14" s="71" t="e">
        <f>Sample!#REF!</f>
        <v>#REF!</v>
      </c>
      <c r="W14" s="71" t="e">
        <f>Sample!#REF!</f>
        <v>#REF!</v>
      </c>
      <c r="X14" s="71" t="e">
        <f>Sample!#REF!</f>
        <v>#REF!</v>
      </c>
      <c r="Y14" s="71" t="e">
        <f>Sample!#REF!</f>
        <v>#REF!</v>
      </c>
      <c r="Z14" s="71" t="e">
        <f>Sample!#REF!</f>
        <v>#REF!</v>
      </c>
      <c r="AA14" s="71">
        <v>2000</v>
      </c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:154" s="72" customFormat="1" ht="15">
      <c r="A15" s="115" t="s">
        <v>41</v>
      </c>
      <c r="B15" s="116"/>
      <c r="C15" s="116"/>
      <c r="D15" s="116"/>
      <c r="E15" s="116"/>
      <c r="F15" s="116"/>
      <c r="G15" s="112"/>
      <c r="H15" s="114">
        <f t="shared" si="1"/>
        <v>0</v>
      </c>
      <c r="R15" s="73"/>
      <c r="S15" s="73"/>
      <c r="T15" s="74"/>
      <c r="U15" s="71" t="e">
        <f>Sample!#REF!</f>
        <v>#REF!</v>
      </c>
      <c r="V15" s="71" t="e">
        <f>Sample!#REF!</f>
        <v>#REF!</v>
      </c>
      <c r="W15" s="71" t="e">
        <f>Sample!#REF!</f>
        <v>#REF!</v>
      </c>
      <c r="X15" s="71" t="e">
        <f>Sample!#REF!</f>
        <v>#REF!</v>
      </c>
      <c r="Y15" s="71" t="e">
        <f>Sample!#REF!</f>
        <v>#REF!</v>
      </c>
      <c r="Z15" s="71" t="e">
        <f>Sample!#REF!</f>
        <v>#REF!</v>
      </c>
      <c r="AA15" s="71">
        <v>3000</v>
      </c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s="72" customFormat="1" ht="15">
      <c r="A16" s="117" t="s">
        <v>15</v>
      </c>
      <c r="B16" s="118">
        <f>SUM(B8:B14)</f>
        <v>0</v>
      </c>
      <c r="C16" s="118">
        <f>SUM(C8:C14)</f>
        <v>0</v>
      </c>
      <c r="D16" s="118">
        <f>SUM(D8:D14)</f>
        <v>0</v>
      </c>
      <c r="E16" s="118">
        <f>SUM(E8:E14)</f>
        <v>0</v>
      </c>
      <c r="F16" s="118">
        <f>SUM(F8:F14)</f>
        <v>0</v>
      </c>
      <c r="G16" s="119">
        <f>SUM(G8:G15)</f>
        <v>0</v>
      </c>
      <c r="H16" s="119">
        <f>SUM(H8:H15)</f>
        <v>0</v>
      </c>
      <c r="R16" s="73"/>
      <c r="S16" s="73"/>
      <c r="T16" s="74"/>
      <c r="U16" s="71" t="e">
        <f>Sample!#REF!</f>
        <v>#REF!</v>
      </c>
      <c r="V16" s="71" t="e">
        <f>Sample!#REF!</f>
        <v>#REF!</v>
      </c>
      <c r="W16" s="71" t="e">
        <f>Sample!#REF!</f>
        <v>#REF!</v>
      </c>
      <c r="X16" s="71" t="e">
        <f>Sample!#REF!</f>
        <v>#REF!</v>
      </c>
      <c r="Y16" s="71" t="e">
        <f>Sample!#REF!</f>
        <v>#REF!</v>
      </c>
      <c r="Z16" s="71" t="e">
        <f>Sample!#REF!</f>
        <v>#REF!</v>
      </c>
      <c r="AA16" s="71" t="e">
        <f>Sample!#REF!</f>
        <v>#REF!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:154" ht="15">
      <c r="A17" s="96"/>
      <c r="B17" s="120"/>
      <c r="C17" s="120"/>
      <c r="D17" s="120"/>
      <c r="E17" s="120"/>
      <c r="F17" s="120"/>
      <c r="G17" s="120"/>
      <c r="H17" s="121"/>
      <c r="R17" s="65"/>
      <c r="S17" s="65"/>
      <c r="T17" s="71"/>
      <c r="U17" s="71"/>
      <c r="V17" s="71"/>
      <c r="W17" s="71"/>
      <c r="X17" s="71"/>
      <c r="Y17" s="71"/>
      <c r="Z17" s="71"/>
      <c r="AA17" s="71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</row>
    <row r="18" spans="1:154" ht="15.75" thickBot="1">
      <c r="A18" s="122"/>
      <c r="B18" s="123"/>
      <c r="C18" s="123"/>
      <c r="D18" s="123"/>
      <c r="E18" s="123"/>
      <c r="F18" s="123"/>
      <c r="G18" s="123"/>
      <c r="H18" s="124"/>
      <c r="R18" s="65"/>
      <c r="S18" s="65"/>
      <c r="T18" s="71"/>
      <c r="U18" s="71"/>
      <c r="V18" s="71"/>
      <c r="W18" s="71"/>
      <c r="X18" s="71"/>
      <c r="Y18" s="71"/>
      <c r="Z18" s="71"/>
      <c r="AA18" s="7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</row>
    <row r="19" spans="1:154" s="209" customFormat="1" ht="30" customHeight="1" thickBot="1">
      <c r="A19" s="212" t="s">
        <v>112</v>
      </c>
      <c r="B19" s="213"/>
      <c r="C19" s="213"/>
      <c r="D19" s="213"/>
      <c r="E19" s="213"/>
      <c r="F19" s="213"/>
      <c r="G19" s="213"/>
      <c r="H19" s="214"/>
      <c r="R19" s="210"/>
      <c r="S19" s="210"/>
      <c r="T19" s="211"/>
      <c r="U19" s="211"/>
      <c r="V19" s="211"/>
      <c r="W19" s="211"/>
      <c r="X19" s="211"/>
      <c r="Y19" s="211"/>
      <c r="Z19" s="211"/>
      <c r="AA19" s="211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</row>
    <row r="20" spans="2:154" ht="1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</row>
    <row r="21" spans="2:154" ht="1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</row>
    <row r="22" spans="2:154" ht="1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</row>
    <row r="23" spans="2:154" ht="1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</row>
    <row r="24" spans="2:154" ht="1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</row>
    <row r="25" spans="2:154" ht="1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</row>
    <row r="26" spans="2:154" ht="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</row>
    <row r="27" spans="2:154" ht="1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</row>
    <row r="28" spans="2:154" ht="1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</row>
    <row r="29" spans="2:154" ht="1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</row>
    <row r="30" spans="2:154" ht="1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</row>
    <row r="31" spans="2:154" ht="1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</row>
    <row r="32" spans="2:154" ht="1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</row>
    <row r="33" spans="2:154" ht="1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</row>
    <row r="34" spans="2:154" ht="1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</row>
    <row r="35" spans="2:154" ht="1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</row>
    <row r="36" spans="2:154" ht="1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</row>
    <row r="37" spans="2:154" ht="1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</row>
    <row r="38" spans="2:154" ht="1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</row>
    <row r="39" spans="2:154" ht="1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</row>
    <row r="40" spans="2:154" ht="1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</row>
    <row r="41" spans="2:154" ht="1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</row>
    <row r="42" spans="2:154" ht="1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</row>
    <row r="43" spans="2:154" ht="1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</row>
    <row r="44" spans="2:154" ht="1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</row>
    <row r="45" spans="2:154" ht="1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</row>
    <row r="46" spans="2:154" ht="1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</row>
    <row r="47" spans="2:154" ht="1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</row>
    <row r="48" spans="2:154" ht="1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</row>
    <row r="49" spans="2:154" ht="1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</row>
    <row r="50" spans="2:154" ht="1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</row>
    <row r="51" spans="2:154" ht="1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</row>
    <row r="52" spans="2:154" ht="1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</row>
    <row r="53" spans="2:154" ht="1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</row>
    <row r="54" spans="2:154" ht="1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</row>
    <row r="55" spans="2:154" ht="1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</row>
    <row r="56" spans="2:154" ht="1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</row>
    <row r="57" spans="2:154" ht="1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</row>
    <row r="58" spans="2:154" ht="1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</row>
    <row r="59" spans="2:154" ht="1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</row>
    <row r="60" spans="2:154" ht="1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</row>
    <row r="61" spans="2:154" ht="1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</row>
    <row r="62" spans="2:154" ht="1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</row>
    <row r="63" spans="2:154" ht="1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</row>
    <row r="64" spans="2:154" ht="1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</row>
    <row r="65" spans="2:154" ht="1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</row>
  </sheetData>
  <sheetProtection password="C584" sheet="1" objects="1" scenarios="1" selectLockedCells="1"/>
  <mergeCells count="2">
    <mergeCell ref="B1:H1"/>
    <mergeCell ref="B3:H3"/>
  </mergeCells>
  <printOptions horizontalCentered="1"/>
  <pageMargins left="0.25" right="0.25" top="1" bottom="0.5" header="0.5" footer="0.25"/>
  <pageSetup fitToHeight="1" fitToWidth="1" horizontalDpi="300" verticalDpi="300" orientation="landscape" r:id="rId1"/>
  <headerFooter alignWithMargins="0">
    <oddHeader>&amp;CPENNSYLVANIA COALITION AGAINST RAPE
BENEFITS BUDGET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32.28125" style="4" customWidth="1"/>
    <col min="2" max="8" width="12.28125" style="4" customWidth="1"/>
    <col min="9" max="16384" width="9.140625" style="4" customWidth="1"/>
  </cols>
  <sheetData>
    <row r="1" spans="1:15" ht="15.75" thickBot="1">
      <c r="A1" s="13" t="s">
        <v>0</v>
      </c>
      <c r="B1" s="235">
        <f>Personnel!B4</f>
        <v>0</v>
      </c>
      <c r="C1" s="236"/>
      <c r="D1" s="236"/>
      <c r="E1" s="236"/>
      <c r="F1" s="236"/>
      <c r="G1" s="236"/>
      <c r="H1" s="236"/>
      <c r="I1" s="7"/>
      <c r="J1" s="7"/>
      <c r="K1" s="7"/>
      <c r="L1" s="7"/>
      <c r="M1" s="7"/>
      <c r="N1" s="7"/>
      <c r="O1" s="7"/>
    </row>
    <row r="2" spans="1:15" ht="15">
      <c r="A2" s="13"/>
      <c r="B2" s="11"/>
      <c r="C2" s="12"/>
      <c r="D2" s="12"/>
      <c r="E2" s="12"/>
      <c r="F2" s="12"/>
      <c r="G2" s="12"/>
      <c r="H2" s="12"/>
      <c r="I2" s="7"/>
      <c r="J2" s="7"/>
      <c r="K2" s="7"/>
      <c r="L2" s="7"/>
      <c r="M2" s="7"/>
      <c r="N2" s="7"/>
      <c r="O2" s="7"/>
    </row>
    <row r="3" spans="1:15" ht="15.75" thickBot="1">
      <c r="A3" s="9" t="s">
        <v>45</v>
      </c>
      <c r="B3" s="237">
        <f>Personnel!B6</f>
        <v>0</v>
      </c>
      <c r="C3" s="238"/>
      <c r="D3" s="238"/>
      <c r="E3" s="238"/>
      <c r="F3" s="238"/>
      <c r="G3" s="238"/>
      <c r="H3" s="238"/>
      <c r="I3" s="7"/>
      <c r="J3" s="7"/>
      <c r="K3" s="7"/>
      <c r="L3" s="7"/>
      <c r="M3" s="7"/>
      <c r="N3" s="7"/>
      <c r="O3" s="7"/>
    </row>
    <row r="4" spans="1:8" ht="15">
      <c r="A4" s="8"/>
      <c r="B4" s="8"/>
      <c r="C4" s="8"/>
      <c r="D4" s="8"/>
      <c r="E4" s="8"/>
      <c r="F4" s="8"/>
      <c r="G4" s="8"/>
      <c r="H4" s="8"/>
    </row>
    <row r="5" spans="1:8" s="17" customFormat="1" ht="15.75">
      <c r="A5" s="15"/>
      <c r="B5" s="15"/>
      <c r="C5" s="15"/>
      <c r="D5" s="16" t="s">
        <v>4</v>
      </c>
      <c r="E5" s="16" t="s">
        <v>7</v>
      </c>
      <c r="F5" s="16" t="s">
        <v>4</v>
      </c>
      <c r="G5" s="16" t="s">
        <v>11</v>
      </c>
      <c r="H5" s="16" t="s">
        <v>4</v>
      </c>
    </row>
    <row r="6" spans="1:8" s="17" customFormat="1" ht="15.75">
      <c r="A6" s="18" t="s">
        <v>22</v>
      </c>
      <c r="B6" s="18" t="s">
        <v>2</v>
      </c>
      <c r="C6" s="18" t="s">
        <v>3</v>
      </c>
      <c r="D6" s="18" t="s">
        <v>5</v>
      </c>
      <c r="E6" s="18" t="s">
        <v>8</v>
      </c>
      <c r="F6" s="18" t="s">
        <v>8</v>
      </c>
      <c r="G6" s="18" t="s">
        <v>8</v>
      </c>
      <c r="H6" s="18" t="s">
        <v>12</v>
      </c>
    </row>
    <row r="7" spans="1:8" s="21" customFormat="1" ht="15.75">
      <c r="A7" s="19"/>
      <c r="B7" s="19"/>
      <c r="C7" s="19"/>
      <c r="D7" s="20" t="s">
        <v>6</v>
      </c>
      <c r="E7" s="20" t="s">
        <v>9</v>
      </c>
      <c r="F7" s="20" t="s">
        <v>10</v>
      </c>
      <c r="G7" s="20" t="s">
        <v>9</v>
      </c>
      <c r="H7" s="20" t="s">
        <v>10</v>
      </c>
    </row>
    <row r="8" spans="1:8" ht="15">
      <c r="A8" s="14" t="s">
        <v>23</v>
      </c>
      <c r="B8" s="78"/>
      <c r="C8" s="78"/>
      <c r="D8" s="28">
        <f aca="true" t="shared" si="0" ref="D8:D22">SUM(B8:C8)</f>
        <v>0</v>
      </c>
      <c r="E8" s="78"/>
      <c r="F8" s="28">
        <f>SUM(D8:E8)</f>
        <v>0</v>
      </c>
      <c r="G8" s="78"/>
      <c r="H8" s="28">
        <f>SUM(F8:G8)</f>
        <v>0</v>
      </c>
    </row>
    <row r="9" spans="1:8" ht="15">
      <c r="A9" s="14" t="s">
        <v>101</v>
      </c>
      <c r="B9" s="78"/>
      <c r="C9" s="78"/>
      <c r="D9" s="28">
        <f t="shared" si="0"/>
        <v>0</v>
      </c>
      <c r="E9" s="78"/>
      <c r="F9" s="28">
        <f>SUM(D9:E9)</f>
        <v>0</v>
      </c>
      <c r="G9" s="78"/>
      <c r="H9" s="28">
        <f>SUM(F9:G9)</f>
        <v>0</v>
      </c>
    </row>
    <row r="10" spans="1:8" ht="15">
      <c r="A10" s="14" t="s">
        <v>24</v>
      </c>
      <c r="B10" s="78"/>
      <c r="C10" s="78"/>
      <c r="D10" s="28">
        <f t="shared" si="0"/>
        <v>0</v>
      </c>
      <c r="E10" s="78"/>
      <c r="F10" s="28">
        <f aca="true" t="shared" si="1" ref="F10:F23">SUM(D10:E10)</f>
        <v>0</v>
      </c>
      <c r="G10" s="78"/>
      <c r="H10" s="28">
        <f aca="true" t="shared" si="2" ref="H10:H23">SUM(F10:G10)</f>
        <v>0</v>
      </c>
    </row>
    <row r="11" spans="1:8" ht="15">
      <c r="A11" s="14" t="s">
        <v>25</v>
      </c>
      <c r="B11" s="78"/>
      <c r="C11" s="78"/>
      <c r="D11" s="28">
        <f t="shared" si="0"/>
        <v>0</v>
      </c>
      <c r="E11" s="78"/>
      <c r="F11" s="28">
        <f t="shared" si="1"/>
        <v>0</v>
      </c>
      <c r="G11" s="78"/>
      <c r="H11" s="28">
        <f t="shared" si="2"/>
        <v>0</v>
      </c>
    </row>
    <row r="12" spans="1:8" ht="15">
      <c r="A12" s="14" t="s">
        <v>26</v>
      </c>
      <c r="B12" s="78"/>
      <c r="C12" s="78"/>
      <c r="D12" s="28">
        <f t="shared" si="0"/>
        <v>0</v>
      </c>
      <c r="E12" s="78"/>
      <c r="F12" s="28">
        <f t="shared" si="1"/>
        <v>0</v>
      </c>
      <c r="G12" s="78"/>
      <c r="H12" s="28">
        <f t="shared" si="2"/>
        <v>0</v>
      </c>
    </row>
    <row r="13" spans="1:8" ht="15">
      <c r="A13" s="14" t="s">
        <v>27</v>
      </c>
      <c r="B13" s="78"/>
      <c r="C13" s="78"/>
      <c r="D13" s="28">
        <f t="shared" si="0"/>
        <v>0</v>
      </c>
      <c r="E13" s="78"/>
      <c r="F13" s="28">
        <f t="shared" si="1"/>
        <v>0</v>
      </c>
      <c r="G13" s="78"/>
      <c r="H13" s="28">
        <f t="shared" si="2"/>
        <v>0</v>
      </c>
    </row>
    <row r="14" spans="1:8" ht="15">
      <c r="A14" s="14" t="s">
        <v>28</v>
      </c>
      <c r="B14" s="78"/>
      <c r="C14" s="78"/>
      <c r="D14" s="28">
        <f t="shared" si="0"/>
        <v>0</v>
      </c>
      <c r="E14" s="78"/>
      <c r="F14" s="28">
        <f t="shared" si="1"/>
        <v>0</v>
      </c>
      <c r="G14" s="78"/>
      <c r="H14" s="28">
        <f t="shared" si="2"/>
        <v>0</v>
      </c>
    </row>
    <row r="15" spans="1:8" ht="15">
      <c r="A15" s="14" t="s">
        <v>29</v>
      </c>
      <c r="B15" s="78"/>
      <c r="C15" s="78"/>
      <c r="D15" s="28">
        <f t="shared" si="0"/>
        <v>0</v>
      </c>
      <c r="E15" s="78"/>
      <c r="F15" s="28">
        <f t="shared" si="1"/>
        <v>0</v>
      </c>
      <c r="G15" s="78"/>
      <c r="H15" s="28">
        <f t="shared" si="2"/>
        <v>0</v>
      </c>
    </row>
    <row r="16" spans="1:8" ht="15">
      <c r="A16" s="22" t="s">
        <v>30</v>
      </c>
      <c r="B16" s="78"/>
      <c r="C16" s="78"/>
      <c r="D16" s="28">
        <f t="shared" si="0"/>
        <v>0</v>
      </c>
      <c r="E16" s="78"/>
      <c r="F16" s="28">
        <f t="shared" si="1"/>
        <v>0</v>
      </c>
      <c r="G16" s="78"/>
      <c r="H16" s="28">
        <f t="shared" si="2"/>
        <v>0</v>
      </c>
    </row>
    <row r="17" spans="1:8" ht="15">
      <c r="A17" s="22" t="s">
        <v>31</v>
      </c>
      <c r="B17" s="78"/>
      <c r="C17" s="78"/>
      <c r="D17" s="28">
        <f t="shared" si="0"/>
        <v>0</v>
      </c>
      <c r="E17" s="78"/>
      <c r="F17" s="28">
        <f t="shared" si="1"/>
        <v>0</v>
      </c>
      <c r="G17" s="78"/>
      <c r="H17" s="28">
        <f t="shared" si="2"/>
        <v>0</v>
      </c>
    </row>
    <row r="18" spans="1:8" ht="15">
      <c r="A18" s="22" t="s">
        <v>32</v>
      </c>
      <c r="B18" s="78"/>
      <c r="C18" s="78"/>
      <c r="D18" s="28">
        <f t="shared" si="0"/>
        <v>0</v>
      </c>
      <c r="E18" s="78"/>
      <c r="F18" s="28">
        <f t="shared" si="1"/>
        <v>0</v>
      </c>
      <c r="G18" s="78"/>
      <c r="H18" s="28">
        <f t="shared" si="2"/>
        <v>0</v>
      </c>
    </row>
    <row r="19" spans="1:8" ht="15">
      <c r="A19" s="22" t="s">
        <v>33</v>
      </c>
      <c r="B19" s="78"/>
      <c r="C19" s="78"/>
      <c r="D19" s="28">
        <f t="shared" si="0"/>
        <v>0</v>
      </c>
      <c r="E19" s="78"/>
      <c r="F19" s="28">
        <f t="shared" si="1"/>
        <v>0</v>
      </c>
      <c r="G19" s="78"/>
      <c r="H19" s="28">
        <f t="shared" si="2"/>
        <v>0</v>
      </c>
    </row>
    <row r="20" spans="1:8" ht="15">
      <c r="A20" s="221" t="s">
        <v>34</v>
      </c>
      <c r="B20" s="78"/>
      <c r="C20" s="78"/>
      <c r="D20" s="28">
        <f t="shared" si="0"/>
        <v>0</v>
      </c>
      <c r="E20" s="78"/>
      <c r="F20" s="28">
        <f t="shared" si="1"/>
        <v>0</v>
      </c>
      <c r="G20" s="78"/>
      <c r="H20" s="28">
        <f t="shared" si="2"/>
        <v>0</v>
      </c>
    </row>
    <row r="21" spans="1:8" ht="15">
      <c r="A21" s="22" t="s">
        <v>35</v>
      </c>
      <c r="B21" s="78"/>
      <c r="C21" s="78"/>
      <c r="D21" s="28">
        <f t="shared" si="0"/>
        <v>0</v>
      </c>
      <c r="E21" s="78"/>
      <c r="F21" s="28">
        <f t="shared" si="1"/>
        <v>0</v>
      </c>
      <c r="G21" s="78"/>
      <c r="H21" s="28">
        <f t="shared" si="2"/>
        <v>0</v>
      </c>
    </row>
    <row r="22" spans="1:8" ht="15">
      <c r="A22" s="22" t="s">
        <v>36</v>
      </c>
      <c r="B22" s="78"/>
      <c r="C22" s="78"/>
      <c r="D22" s="28">
        <f t="shared" si="0"/>
        <v>0</v>
      </c>
      <c r="E22" s="78"/>
      <c r="F22" s="28">
        <f t="shared" si="1"/>
        <v>0</v>
      </c>
      <c r="G22" s="78"/>
      <c r="H22" s="28">
        <f t="shared" si="2"/>
        <v>0</v>
      </c>
    </row>
    <row r="23" spans="1:8" s="26" customFormat="1" ht="51" customHeight="1">
      <c r="A23" s="23" t="s">
        <v>42</v>
      </c>
      <c r="B23" s="29"/>
      <c r="C23" s="29"/>
      <c r="D23" s="29"/>
      <c r="E23" s="78"/>
      <c r="F23" s="28">
        <f t="shared" si="1"/>
        <v>0</v>
      </c>
      <c r="G23" s="78"/>
      <c r="H23" s="28">
        <f t="shared" si="2"/>
        <v>0</v>
      </c>
    </row>
    <row r="24" spans="1:8" ht="15">
      <c r="A24" s="14"/>
      <c r="B24" s="28"/>
      <c r="C24" s="28"/>
      <c r="D24" s="28"/>
      <c r="E24" s="28"/>
      <c r="F24" s="28"/>
      <c r="G24" s="28"/>
      <c r="H24" s="28"/>
    </row>
    <row r="25" spans="1:8" ht="15.75">
      <c r="A25" s="24" t="s">
        <v>37</v>
      </c>
      <c r="B25" s="30">
        <f>SUM(B8:B22)</f>
        <v>0</v>
      </c>
      <c r="C25" s="30">
        <f>SUM(C8:C22)</f>
        <v>0</v>
      </c>
      <c r="D25" s="30">
        <f>SUM(D8:D22)</f>
        <v>0</v>
      </c>
      <c r="E25" s="30">
        <f>SUM(E8:E23)</f>
        <v>0</v>
      </c>
      <c r="F25" s="30">
        <f>SUM(F8:F23)</f>
        <v>0</v>
      </c>
      <c r="G25" s="30">
        <f>SUM(G8:G23)</f>
        <v>0</v>
      </c>
      <c r="H25" s="30">
        <f>SUM(H8:H23)</f>
        <v>0</v>
      </c>
    </row>
    <row r="26" spans="1:8" ht="15">
      <c r="A26" s="14"/>
      <c r="B26" s="28"/>
      <c r="C26" s="28"/>
      <c r="D26" s="28"/>
      <c r="E26" s="28"/>
      <c r="F26" s="28"/>
      <c r="G26" s="28"/>
      <c r="H26" s="28"/>
    </row>
    <row r="27" spans="1:8" ht="15.75">
      <c r="A27" s="25" t="s">
        <v>14</v>
      </c>
      <c r="B27" s="28">
        <f>Personnel!C54</f>
        <v>0</v>
      </c>
      <c r="C27" s="28">
        <f>Personnel!D54</f>
        <v>0</v>
      </c>
      <c r="D27" s="28">
        <f>Personnel!E54</f>
        <v>0</v>
      </c>
      <c r="E27" s="28">
        <f>Personnel!F54</f>
        <v>0</v>
      </c>
      <c r="F27" s="28">
        <f>Personnel!G54</f>
        <v>0</v>
      </c>
      <c r="G27" s="28">
        <f>Personnel!H54</f>
        <v>0</v>
      </c>
      <c r="H27" s="28">
        <f>Personnel!I54</f>
        <v>0</v>
      </c>
    </row>
    <row r="28" spans="1:8" ht="15">
      <c r="A28" s="14"/>
      <c r="B28" s="28"/>
      <c r="C28" s="28"/>
      <c r="D28" s="28"/>
      <c r="E28" s="28"/>
      <c r="F28" s="28"/>
      <c r="G28" s="28"/>
      <c r="H28" s="28"/>
    </row>
    <row r="29" spans="1:8" ht="15.75">
      <c r="A29" s="25" t="s">
        <v>15</v>
      </c>
      <c r="B29" s="28">
        <f>Benefits!B16</f>
        <v>0</v>
      </c>
      <c r="C29" s="28">
        <f>Benefits!C16</f>
        <v>0</v>
      </c>
      <c r="D29" s="28">
        <f>Benefits!D16</f>
        <v>0</v>
      </c>
      <c r="E29" s="28">
        <f>Benefits!E16</f>
        <v>0</v>
      </c>
      <c r="F29" s="28">
        <f>Benefits!F16</f>
        <v>0</v>
      </c>
      <c r="G29" s="28">
        <f>Benefits!G16</f>
        <v>0</v>
      </c>
      <c r="H29" s="28">
        <f>Benefits!H16</f>
        <v>0</v>
      </c>
    </row>
    <row r="30" spans="1:8" ht="15">
      <c r="A30" s="14"/>
      <c r="B30" s="28"/>
      <c r="C30" s="28"/>
      <c r="D30" s="28"/>
      <c r="E30" s="28"/>
      <c r="F30" s="28"/>
      <c r="G30" s="28"/>
      <c r="H30" s="28"/>
    </row>
    <row r="31" spans="1:8" ht="15.75">
      <c r="A31" s="25" t="s">
        <v>38</v>
      </c>
      <c r="B31" s="30">
        <f>SUM(B25,B27,B29)</f>
        <v>0</v>
      </c>
      <c r="C31" s="30">
        <f aca="true" t="shared" si="3" ref="C31:H31">SUM(C25,C27,C29)</f>
        <v>0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</row>
  </sheetData>
  <sheetProtection password="C584" sheet="1" objects="1" scenarios="1" selectLockedCells="1"/>
  <mergeCells count="2">
    <mergeCell ref="B1:H1"/>
    <mergeCell ref="B3:H3"/>
  </mergeCells>
  <printOptions horizontalCentered="1"/>
  <pageMargins left="0.25" right="0.25" top="1" bottom="0.5" header="0.5" footer="0.25"/>
  <pageSetup fitToHeight="1" fitToWidth="1" horizontalDpi="300" verticalDpi="300" orientation="landscape" r:id="rId1"/>
  <headerFooter alignWithMargins="0">
    <oddHeader>&amp;CPENNSYLVANIA COALITION AGAINST RAPE
OPERATIONS BUDGET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8515625" style="0" customWidth="1"/>
  </cols>
  <sheetData>
    <row r="1" spans="1:10" ht="12.75">
      <c r="A1" s="222" t="s">
        <v>103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.75">
      <c r="A2" s="222" t="s">
        <v>104</v>
      </c>
      <c r="B2" s="223"/>
      <c r="C2" s="223"/>
      <c r="D2" s="223"/>
      <c r="E2" s="223"/>
      <c r="F2" s="223"/>
      <c r="G2" s="223"/>
      <c r="H2" s="223"/>
      <c r="I2" s="223"/>
      <c r="J2" s="223"/>
    </row>
    <row r="5" spans="1:8" ht="15.75" thickBot="1">
      <c r="A5" s="13" t="s">
        <v>0</v>
      </c>
      <c r="B5" s="235">
        <f>+Personnel!B4</f>
        <v>0</v>
      </c>
      <c r="C5" s="236"/>
      <c r="D5" s="236"/>
      <c r="E5" s="236"/>
      <c r="F5" s="236"/>
      <c r="G5" s="236"/>
      <c r="H5" s="236"/>
    </row>
    <row r="6" spans="1:8" ht="15">
      <c r="A6" s="13"/>
      <c r="B6" s="11"/>
      <c r="C6" s="12"/>
      <c r="D6" s="12"/>
      <c r="E6" s="12"/>
      <c r="F6" s="12"/>
      <c r="G6" s="12"/>
      <c r="H6" s="12"/>
    </row>
    <row r="7" spans="1:8" ht="15.75" thickBot="1">
      <c r="A7" s="9" t="s">
        <v>45</v>
      </c>
      <c r="B7" s="237">
        <f>+Personnel!B6</f>
        <v>0</v>
      </c>
      <c r="C7" s="238"/>
      <c r="D7" s="238"/>
      <c r="E7" s="238"/>
      <c r="F7" s="238"/>
      <c r="G7" s="238"/>
      <c r="H7" s="238"/>
    </row>
    <row r="10" ht="12.75">
      <c r="A10" s="224" t="s">
        <v>105</v>
      </c>
    </row>
    <row r="11" ht="12.75">
      <c r="A11" s="224" t="s">
        <v>106</v>
      </c>
    </row>
    <row r="12" ht="12.75">
      <c r="A12" s="224" t="s">
        <v>107</v>
      </c>
    </row>
    <row r="13" ht="12.75">
      <c r="A13" s="224" t="s">
        <v>108</v>
      </c>
    </row>
    <row r="14" ht="12.75">
      <c r="A14" s="224" t="s">
        <v>109</v>
      </c>
    </row>
    <row r="15" ht="12.75">
      <c r="A15" s="224"/>
    </row>
    <row r="16" ht="12.75">
      <c r="A16" s="225" t="s">
        <v>110</v>
      </c>
    </row>
    <row r="21" spans="1:7" ht="17.25" customHeight="1">
      <c r="A21" s="224" t="s">
        <v>111</v>
      </c>
      <c r="B21" s="224"/>
      <c r="C21" s="226"/>
      <c r="D21" s="224"/>
      <c r="E21" s="224"/>
      <c r="F21" s="224"/>
      <c r="G21" s="224"/>
    </row>
    <row r="22" spans="1:10" ht="17.25" customHeight="1">
      <c r="A22" s="227"/>
      <c r="B22" s="227"/>
      <c r="C22" s="228"/>
      <c r="D22" s="227"/>
      <c r="E22" s="227"/>
      <c r="F22" s="227"/>
      <c r="G22" s="227"/>
      <c r="H22" s="227"/>
      <c r="I22" s="227"/>
      <c r="J22" s="227"/>
    </row>
    <row r="23" spans="1:10" ht="17.25" customHeight="1">
      <c r="A23" s="227"/>
      <c r="B23" s="227"/>
      <c r="C23" s="228"/>
      <c r="D23" s="227"/>
      <c r="E23" s="227"/>
      <c r="F23" s="227"/>
      <c r="G23" s="227"/>
      <c r="H23" s="227"/>
      <c r="I23" s="227"/>
      <c r="J23" s="227"/>
    </row>
    <row r="24" spans="1:10" ht="17.25" customHeight="1">
      <c r="A24" s="227"/>
      <c r="B24" s="227"/>
      <c r="C24" s="228"/>
      <c r="D24" s="227"/>
      <c r="E24" s="227"/>
      <c r="F24" s="227"/>
      <c r="G24" s="227"/>
      <c r="H24" s="227"/>
      <c r="I24" s="227"/>
      <c r="J24" s="227"/>
    </row>
    <row r="25" spans="1:10" ht="17.25" customHeight="1">
      <c r="A25" s="227"/>
      <c r="B25" s="227"/>
      <c r="C25" s="228"/>
      <c r="D25" s="227"/>
      <c r="E25" s="227"/>
      <c r="F25" s="227"/>
      <c r="G25" s="227"/>
      <c r="H25" s="227"/>
      <c r="I25" s="227"/>
      <c r="J25" s="227"/>
    </row>
    <row r="26" spans="1:10" ht="17.25" customHeight="1">
      <c r="A26" s="227"/>
      <c r="B26" s="227"/>
      <c r="C26" s="228"/>
      <c r="D26" s="227"/>
      <c r="E26" s="227"/>
      <c r="F26" s="227"/>
      <c r="G26" s="227"/>
      <c r="H26" s="227"/>
      <c r="I26" s="227"/>
      <c r="J26" s="227"/>
    </row>
    <row r="27" spans="1:10" ht="17.25" customHeight="1">
      <c r="A27" s="227"/>
      <c r="B27" s="227"/>
      <c r="C27" s="228"/>
      <c r="D27" s="227"/>
      <c r="E27" s="227"/>
      <c r="F27" s="227"/>
      <c r="G27" s="227"/>
      <c r="H27" s="227"/>
      <c r="I27" s="227"/>
      <c r="J27" s="227"/>
    </row>
    <row r="28" spans="1:10" ht="17.25" customHeight="1">
      <c r="A28" s="227"/>
      <c r="B28" s="227"/>
      <c r="C28" s="228"/>
      <c r="D28" s="227"/>
      <c r="E28" s="227"/>
      <c r="F28" s="227"/>
      <c r="G28" s="227"/>
      <c r="H28" s="227"/>
      <c r="I28" s="227"/>
      <c r="J28" s="227"/>
    </row>
    <row r="29" spans="1:10" ht="17.25" customHeight="1">
      <c r="A29" s="227"/>
      <c r="B29" s="227"/>
      <c r="C29" s="228"/>
      <c r="D29" s="227"/>
      <c r="E29" s="227"/>
      <c r="F29" s="227"/>
      <c r="G29" s="227"/>
      <c r="H29" s="227"/>
      <c r="I29" s="227"/>
      <c r="J29" s="227"/>
    </row>
    <row r="30" spans="1:10" ht="17.25" customHeight="1">
      <c r="A30" s="227"/>
      <c r="B30" s="227"/>
      <c r="C30" s="228"/>
      <c r="D30" s="227"/>
      <c r="E30" s="227"/>
      <c r="F30" s="227"/>
      <c r="G30" s="227"/>
      <c r="H30" s="227"/>
      <c r="I30" s="227"/>
      <c r="J30" s="227"/>
    </row>
    <row r="31" spans="1:10" ht="17.25" customHeight="1">
      <c r="A31" s="227"/>
      <c r="B31" s="227"/>
      <c r="C31" s="228"/>
      <c r="D31" s="227"/>
      <c r="E31" s="227"/>
      <c r="F31" s="227"/>
      <c r="G31" s="227"/>
      <c r="H31" s="227"/>
      <c r="I31" s="227"/>
      <c r="J31" s="227"/>
    </row>
    <row r="32" spans="1:10" ht="17.25" customHeight="1">
      <c r="A32" s="227"/>
      <c r="B32" s="227"/>
      <c r="C32" s="228"/>
      <c r="D32" s="227"/>
      <c r="E32" s="227"/>
      <c r="F32" s="227"/>
      <c r="G32" s="227"/>
      <c r="H32" s="227"/>
      <c r="I32" s="227"/>
      <c r="J32" s="227"/>
    </row>
    <row r="33" spans="1:10" ht="17.25" customHeight="1">
      <c r="A33" s="227"/>
      <c r="B33" s="227"/>
      <c r="C33" s="228"/>
      <c r="D33" s="227"/>
      <c r="E33" s="227"/>
      <c r="F33" s="227"/>
      <c r="G33" s="227"/>
      <c r="H33" s="227"/>
      <c r="I33" s="227"/>
      <c r="J33" s="227"/>
    </row>
    <row r="34" spans="1:10" ht="17.25" customHeight="1">
      <c r="A34" s="227"/>
      <c r="B34" s="227"/>
      <c r="C34" s="228"/>
      <c r="D34" s="227"/>
      <c r="E34" s="227"/>
      <c r="F34" s="227"/>
      <c r="G34" s="227"/>
      <c r="H34" s="227"/>
      <c r="I34" s="227"/>
      <c r="J34" s="227"/>
    </row>
    <row r="35" spans="1:10" ht="17.25" customHeight="1">
      <c r="A35" s="227"/>
      <c r="B35" s="227"/>
      <c r="C35" s="228"/>
      <c r="D35" s="227"/>
      <c r="E35" s="227"/>
      <c r="F35" s="227"/>
      <c r="G35" s="227"/>
      <c r="H35" s="227"/>
      <c r="I35" s="227"/>
      <c r="J35" s="227"/>
    </row>
    <row r="36" spans="1:10" ht="17.25" customHeight="1">
      <c r="A36" s="227"/>
      <c r="B36" s="227"/>
      <c r="C36" s="228"/>
      <c r="D36" s="227"/>
      <c r="E36" s="227"/>
      <c r="F36" s="227"/>
      <c r="G36" s="227"/>
      <c r="H36" s="227"/>
      <c r="I36" s="227"/>
      <c r="J36" s="227"/>
    </row>
    <row r="37" spans="1:10" ht="17.25" customHeight="1">
      <c r="A37" s="227"/>
      <c r="B37" s="227"/>
      <c r="C37" s="228"/>
      <c r="D37" s="227"/>
      <c r="E37" s="227"/>
      <c r="F37" s="227"/>
      <c r="G37" s="227"/>
      <c r="H37" s="227"/>
      <c r="I37" s="227"/>
      <c r="J37" s="227"/>
    </row>
    <row r="38" spans="1:10" ht="17.25" customHeight="1">
      <c r="A38" s="227"/>
      <c r="B38" s="227"/>
      <c r="C38" s="228"/>
      <c r="D38" s="227"/>
      <c r="E38" s="227"/>
      <c r="F38" s="227"/>
      <c r="G38" s="227"/>
      <c r="H38" s="227"/>
      <c r="I38" s="227"/>
      <c r="J38" s="227"/>
    </row>
    <row r="39" spans="1:10" ht="17.25" customHeight="1">
      <c r="A39" s="227"/>
      <c r="B39" s="227"/>
      <c r="C39" s="228"/>
      <c r="D39" s="227"/>
      <c r="E39" s="227"/>
      <c r="F39" s="227"/>
      <c r="G39" s="227"/>
      <c r="H39" s="227"/>
      <c r="I39" s="227"/>
      <c r="J39" s="227"/>
    </row>
    <row r="40" spans="1:10" ht="17.25" customHeight="1">
      <c r="A40" s="227"/>
      <c r="B40" s="227"/>
      <c r="C40" s="228"/>
      <c r="D40" s="227"/>
      <c r="E40" s="227"/>
      <c r="F40" s="227"/>
      <c r="G40" s="227"/>
      <c r="H40" s="227"/>
      <c r="I40" s="227"/>
      <c r="J40" s="227"/>
    </row>
    <row r="41" spans="1:10" ht="17.25" customHeight="1">
      <c r="A41" s="227"/>
      <c r="B41" s="227"/>
      <c r="C41" s="228"/>
      <c r="D41" s="227"/>
      <c r="E41" s="227"/>
      <c r="F41" s="227"/>
      <c r="G41" s="227"/>
      <c r="H41" s="227"/>
      <c r="I41" s="227"/>
      <c r="J41" s="227"/>
    </row>
    <row r="42" spans="1:10" ht="17.25" customHeight="1">
      <c r="A42" s="227"/>
      <c r="B42" s="227"/>
      <c r="C42" s="228"/>
      <c r="D42" s="227"/>
      <c r="E42" s="227"/>
      <c r="F42" s="227"/>
      <c r="G42" s="227"/>
      <c r="H42" s="227"/>
      <c r="I42" s="227"/>
      <c r="J42" s="227"/>
    </row>
    <row r="43" spans="1:10" ht="17.25" customHeight="1">
      <c r="A43" s="227"/>
      <c r="B43" s="227"/>
      <c r="C43" s="228"/>
      <c r="D43" s="227"/>
      <c r="E43" s="227"/>
      <c r="F43" s="227"/>
      <c r="G43" s="227"/>
      <c r="H43" s="227"/>
      <c r="I43" s="227"/>
      <c r="J43" s="227"/>
    </row>
    <row r="44" spans="1:10" ht="17.25" customHeight="1">
      <c r="A44" s="227"/>
      <c r="B44" s="227"/>
      <c r="C44" s="228"/>
      <c r="D44" s="227"/>
      <c r="E44" s="227"/>
      <c r="F44" s="227"/>
      <c r="G44" s="227"/>
      <c r="H44" s="227"/>
      <c r="I44" s="227"/>
      <c r="J44" s="227"/>
    </row>
    <row r="45" spans="1:10" ht="17.25" customHeight="1">
      <c r="A45" s="227"/>
      <c r="B45" s="227"/>
      <c r="C45" s="228"/>
      <c r="D45" s="227"/>
      <c r="E45" s="227"/>
      <c r="F45" s="227"/>
      <c r="G45" s="227"/>
      <c r="H45" s="227"/>
      <c r="I45" s="227"/>
      <c r="J45" s="227"/>
    </row>
    <row r="46" spans="1:10" ht="17.25" customHeight="1">
      <c r="A46" s="224"/>
      <c r="B46" s="224"/>
      <c r="C46" s="226"/>
      <c r="D46" s="224"/>
      <c r="E46" s="224"/>
      <c r="F46" s="224"/>
      <c r="G46" s="224"/>
      <c r="H46" s="224"/>
      <c r="I46" s="224"/>
      <c r="J46" s="224"/>
    </row>
  </sheetData>
  <sheetProtection/>
  <mergeCells count="2">
    <mergeCell ref="B5:H5"/>
    <mergeCell ref="B7:H7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zoomScalePageLayoutView="0" workbookViewId="0" topLeftCell="A1">
      <selection activeCell="D8" sqref="D8"/>
    </sheetView>
  </sheetViews>
  <sheetFormatPr defaultColWidth="9.140625" defaultRowHeight="12.75"/>
  <cols>
    <col min="1" max="1" width="7.8515625" style="0" customWidth="1"/>
    <col min="2" max="2" width="43.421875" style="60" customWidth="1"/>
    <col min="3" max="3" width="36.57421875" style="60" customWidth="1"/>
    <col min="4" max="4" width="34.140625" style="60" customWidth="1"/>
    <col min="5" max="7" width="13.421875" style="0" customWidth="1"/>
  </cols>
  <sheetData>
    <row r="1" spans="1:11" ht="15.75">
      <c r="A1" s="218" t="s">
        <v>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>
      <c r="A2" s="218" t="s">
        <v>114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ht="18.75">
      <c r="A3" s="50"/>
    </row>
    <row r="4" spans="1:11" ht="32.25" thickBot="1">
      <c r="A4" s="51" t="s">
        <v>84</v>
      </c>
      <c r="B4" s="80">
        <f>Personnel!B4</f>
        <v>0</v>
      </c>
      <c r="C4" s="80"/>
      <c r="D4" s="217"/>
      <c r="E4" s="58" t="s">
        <v>86</v>
      </c>
      <c r="F4" s="242">
        <f>Personnel!B6</f>
        <v>0</v>
      </c>
      <c r="G4" s="242"/>
      <c r="H4" s="233"/>
      <c r="I4" s="233"/>
      <c r="J4" s="233"/>
      <c r="K4" s="233"/>
    </row>
    <row r="5" spans="1:11" ht="54" customHeight="1" thickBot="1">
      <c r="A5" s="239" t="s">
        <v>91</v>
      </c>
      <c r="B5" s="240"/>
      <c r="C5" s="240"/>
      <c r="D5" s="240"/>
      <c r="E5" s="240"/>
      <c r="F5" s="240"/>
      <c r="G5" s="240"/>
      <c r="H5" s="241"/>
      <c r="I5" s="241"/>
      <c r="J5" s="241"/>
      <c r="K5" s="241"/>
    </row>
    <row r="6" spans="1:11" ht="77.25" thickBot="1">
      <c r="A6" s="52" t="s">
        <v>51</v>
      </c>
      <c r="B6" s="61" t="s">
        <v>95</v>
      </c>
      <c r="C6" s="61" t="s">
        <v>94</v>
      </c>
      <c r="D6" s="216" t="s">
        <v>102</v>
      </c>
      <c r="E6" s="52" t="s">
        <v>85</v>
      </c>
      <c r="F6" s="52" t="s">
        <v>87</v>
      </c>
      <c r="G6" s="52" t="s">
        <v>83</v>
      </c>
      <c r="H6" s="88" t="s">
        <v>81</v>
      </c>
      <c r="I6" s="90" t="s">
        <v>82</v>
      </c>
      <c r="J6" s="89" t="s">
        <v>88</v>
      </c>
      <c r="K6" s="48"/>
    </row>
    <row r="7" spans="1:11" ht="14.25">
      <c r="A7" s="82"/>
      <c r="B7" s="67"/>
      <c r="C7" s="67"/>
      <c r="D7" s="215"/>
      <c r="E7" s="82"/>
      <c r="F7" s="66"/>
      <c r="G7" s="66"/>
      <c r="H7" s="49"/>
      <c r="I7" s="49"/>
      <c r="J7" s="83"/>
      <c r="K7" s="48"/>
    </row>
    <row r="8" spans="1:13" ht="14.25">
      <c r="A8" s="81"/>
      <c r="B8" s="87">
        <f>Personnel!A11</f>
        <v>0</v>
      </c>
      <c r="C8" s="87">
        <f>Personnel!B11</f>
        <v>0</v>
      </c>
      <c r="D8" s="81"/>
      <c r="E8" s="81"/>
      <c r="F8" s="81"/>
      <c r="G8" s="81"/>
      <c r="H8" s="63">
        <f>IF(Personnel!G11=0,0,ROUND(Personnel!G11/Personnel!I11*100,0))</f>
        <v>0</v>
      </c>
      <c r="I8" s="63">
        <f>IF('Staff Detail Form'!F8&gt;0,'Staff Detail Form'!G8/'Staff Detail Form'!F8*100,0)</f>
        <v>0</v>
      </c>
      <c r="J8" s="84">
        <f>(I8-H8)</f>
        <v>0</v>
      </c>
      <c r="K8" t="str">
        <f>LOOKUP(M8,{-100,-2,2,100},{"ADJUST","OK ","ADJUST"})</f>
        <v>OK </v>
      </c>
      <c r="M8" s="64">
        <f>(VALUE(I8)-VALUE(H8))</f>
        <v>0</v>
      </c>
    </row>
    <row r="9" spans="1:13" ht="14.25">
      <c r="A9" s="81"/>
      <c r="B9" s="87">
        <f>Personnel!A12</f>
        <v>0</v>
      </c>
      <c r="C9" s="87">
        <f>Personnel!B12</f>
        <v>0</v>
      </c>
      <c r="D9" s="81"/>
      <c r="E9" s="81"/>
      <c r="F9" s="81"/>
      <c r="G9" s="81"/>
      <c r="H9" s="63">
        <f>IF(Personnel!G12=0,0,ROUND(Personnel!G12/Personnel!I12*100,0))</f>
        <v>0</v>
      </c>
      <c r="I9" s="63">
        <f>IF('Staff Detail Form'!F9&gt;0,'Staff Detail Form'!G9/'Staff Detail Form'!F9*100,0)</f>
        <v>0</v>
      </c>
      <c r="J9" s="84">
        <f aca="true" t="shared" si="0" ref="J9:J44">(I9-H9)</f>
        <v>0</v>
      </c>
      <c r="K9" t="str">
        <f>LOOKUP(M9,{-100,-2,2,100},{"ADJUST","OK ","ADJUST"})</f>
        <v>OK </v>
      </c>
      <c r="M9" s="64">
        <f aca="true" t="shared" si="1" ref="M9:M47">(VALUE(I9)-VALUE(H9))</f>
        <v>0</v>
      </c>
    </row>
    <row r="10" spans="1:13" ht="14.25">
      <c r="A10" s="81"/>
      <c r="B10" s="87">
        <f>Personnel!A13</f>
        <v>0</v>
      </c>
      <c r="C10" s="87">
        <f>Personnel!B13</f>
        <v>0</v>
      </c>
      <c r="D10" s="81"/>
      <c r="E10" s="81"/>
      <c r="F10" s="81"/>
      <c r="G10" s="81"/>
      <c r="H10" s="63">
        <f>IF(Personnel!G13=0,0,ROUND(Personnel!G13/Personnel!I13*100,0))</f>
        <v>0</v>
      </c>
      <c r="I10" s="63">
        <f>IF('Staff Detail Form'!F10&gt;0,'Staff Detail Form'!G10/'Staff Detail Form'!F10*100,0)</f>
        <v>0</v>
      </c>
      <c r="J10" s="84">
        <f t="shared" si="0"/>
        <v>0</v>
      </c>
      <c r="K10" t="str">
        <f>LOOKUP(M10,{-100,-2,2,100},{"ADJUST","OK ","ADJUST"})</f>
        <v>OK </v>
      </c>
      <c r="M10" s="64">
        <f t="shared" si="1"/>
        <v>0</v>
      </c>
    </row>
    <row r="11" spans="1:13" ht="14.25">
      <c r="A11" s="81"/>
      <c r="B11" s="87">
        <f>Personnel!A14</f>
        <v>0</v>
      </c>
      <c r="C11" s="87">
        <f>Personnel!B14</f>
        <v>0</v>
      </c>
      <c r="D11" s="81"/>
      <c r="E11" s="81"/>
      <c r="F11" s="81"/>
      <c r="G11" s="81"/>
      <c r="H11" s="63">
        <f>IF(Personnel!G14=0,0,ROUND(Personnel!G14/Personnel!I14*100,0))</f>
        <v>0</v>
      </c>
      <c r="I11" s="63">
        <f>IF('Staff Detail Form'!F11&gt;0,'Staff Detail Form'!G11/'Staff Detail Form'!F11*100,0)</f>
        <v>0</v>
      </c>
      <c r="J11" s="84">
        <f t="shared" si="0"/>
        <v>0</v>
      </c>
      <c r="K11" t="str">
        <f>LOOKUP(M11,{-100,-2,2,100},{"ADJUST","OK ","ADJUST"})</f>
        <v>OK </v>
      </c>
      <c r="M11" s="64">
        <f t="shared" si="1"/>
        <v>0</v>
      </c>
    </row>
    <row r="12" spans="1:13" ht="14.25">
      <c r="A12" s="81"/>
      <c r="B12" s="87">
        <f>Personnel!A15</f>
        <v>0</v>
      </c>
      <c r="C12" s="87">
        <f>Personnel!B15</f>
        <v>0</v>
      </c>
      <c r="D12" s="81"/>
      <c r="E12" s="81"/>
      <c r="F12" s="81"/>
      <c r="G12" s="81"/>
      <c r="H12" s="63">
        <f>IF(Personnel!G15=0,0,ROUND(Personnel!G15/Personnel!I15*100,0))</f>
        <v>0</v>
      </c>
      <c r="I12" s="63">
        <f>IF('Staff Detail Form'!F12&gt;0,'Staff Detail Form'!G12/'Staff Detail Form'!F12*100,0)</f>
        <v>0</v>
      </c>
      <c r="J12" s="84">
        <f t="shared" si="0"/>
        <v>0</v>
      </c>
      <c r="K12" t="str">
        <f>LOOKUP(M12,{-100,-2,2,100},{"ADJUST","OK ","ADJUST"})</f>
        <v>OK </v>
      </c>
      <c r="M12" s="64">
        <f t="shared" si="1"/>
        <v>0</v>
      </c>
    </row>
    <row r="13" spans="1:13" ht="14.25">
      <c r="A13" s="81"/>
      <c r="B13" s="87">
        <f>Personnel!A16</f>
        <v>0</v>
      </c>
      <c r="C13" s="87">
        <f>Personnel!B16</f>
        <v>0</v>
      </c>
      <c r="D13" s="81"/>
      <c r="E13" s="81"/>
      <c r="F13" s="81"/>
      <c r="G13" s="81"/>
      <c r="H13" s="63">
        <f>IF(Personnel!G16=0,0,ROUND(Personnel!G16/Personnel!I16*100,0))</f>
        <v>0</v>
      </c>
      <c r="I13" s="63">
        <f>IF('Staff Detail Form'!F13&gt;0,'Staff Detail Form'!G13/'Staff Detail Form'!F13*100,0)</f>
        <v>0</v>
      </c>
      <c r="J13" s="84">
        <f t="shared" si="0"/>
        <v>0</v>
      </c>
      <c r="K13" t="str">
        <f>LOOKUP(M13,{-100,-2,2,100},{"ADJUST","OK ","ADJUST"})</f>
        <v>OK </v>
      </c>
      <c r="M13" s="64">
        <f t="shared" si="1"/>
        <v>0</v>
      </c>
    </row>
    <row r="14" spans="1:13" ht="14.25">
      <c r="A14" s="81"/>
      <c r="B14" s="87">
        <f>Personnel!A17</f>
        <v>0</v>
      </c>
      <c r="C14" s="87">
        <f>Personnel!B17</f>
        <v>0</v>
      </c>
      <c r="D14" s="81"/>
      <c r="E14" s="81"/>
      <c r="F14" s="81"/>
      <c r="G14" s="81"/>
      <c r="H14" s="63">
        <f>IF(Personnel!G17=0,0,ROUND(Personnel!G17/Personnel!I17*100,0))</f>
        <v>0</v>
      </c>
      <c r="I14" s="63">
        <f>IF('Staff Detail Form'!F14&gt;0,'Staff Detail Form'!G14/'Staff Detail Form'!F14*100,0)</f>
        <v>0</v>
      </c>
      <c r="J14" s="84">
        <f t="shared" si="0"/>
        <v>0</v>
      </c>
      <c r="K14" t="str">
        <f>LOOKUP(M14,{-100,-2,2,100},{"ADJUST","OK ","ADJUST"})</f>
        <v>OK </v>
      </c>
      <c r="M14" s="64">
        <f t="shared" si="1"/>
        <v>0</v>
      </c>
    </row>
    <row r="15" spans="1:13" ht="14.25">
      <c r="A15" s="81"/>
      <c r="B15" s="87">
        <f>Personnel!A18</f>
        <v>0</v>
      </c>
      <c r="C15" s="87">
        <f>Personnel!B18</f>
        <v>0</v>
      </c>
      <c r="D15" s="81"/>
      <c r="E15" s="81"/>
      <c r="F15" s="81"/>
      <c r="G15" s="81"/>
      <c r="H15" s="63">
        <f>IF(Personnel!G18=0,0,ROUND(Personnel!G18/Personnel!I18*100,0))</f>
        <v>0</v>
      </c>
      <c r="I15" s="63">
        <f>IF('Staff Detail Form'!F15&gt;0,'Staff Detail Form'!G15/'Staff Detail Form'!F15*100,0)</f>
        <v>0</v>
      </c>
      <c r="J15" s="84">
        <f t="shared" si="0"/>
        <v>0</v>
      </c>
      <c r="K15" t="str">
        <f>LOOKUP(M15,{-100,-2,2,100},{"ADJUST","OK ","ADJUST"})</f>
        <v>OK </v>
      </c>
      <c r="M15" s="64">
        <f t="shared" si="1"/>
        <v>0</v>
      </c>
    </row>
    <row r="16" spans="1:13" ht="14.25">
      <c r="A16" s="81"/>
      <c r="B16" s="87">
        <f>Personnel!A19</f>
        <v>0</v>
      </c>
      <c r="C16" s="87">
        <f>Personnel!B19</f>
        <v>0</v>
      </c>
      <c r="D16" s="81"/>
      <c r="E16" s="81"/>
      <c r="F16" s="81"/>
      <c r="G16" s="81"/>
      <c r="H16" s="63">
        <f>IF(Personnel!G19=0,0,ROUND(Personnel!G19/Personnel!I19*100,0))</f>
        <v>0</v>
      </c>
      <c r="I16" s="63">
        <f>IF('Staff Detail Form'!F16&gt;0,'Staff Detail Form'!G16/'Staff Detail Form'!F16*100,0)</f>
        <v>0</v>
      </c>
      <c r="J16" s="84">
        <f t="shared" si="0"/>
        <v>0</v>
      </c>
      <c r="K16" t="str">
        <f>LOOKUP(M16,{-100,-2,2,100},{"ADJUST","OK ","ADJUST"})</f>
        <v>OK </v>
      </c>
      <c r="M16" s="64">
        <f t="shared" si="1"/>
        <v>0</v>
      </c>
    </row>
    <row r="17" spans="1:13" ht="14.25">
      <c r="A17" s="81"/>
      <c r="B17" s="87">
        <f>Personnel!A20</f>
        <v>0</v>
      </c>
      <c r="C17" s="87">
        <f>Personnel!B20</f>
        <v>0</v>
      </c>
      <c r="D17" s="81"/>
      <c r="E17" s="81"/>
      <c r="F17" s="81"/>
      <c r="G17" s="81"/>
      <c r="H17" s="63">
        <f>IF(Personnel!G20=0,0,ROUND(Personnel!G20/Personnel!I20*100,0))</f>
        <v>0</v>
      </c>
      <c r="I17" s="63">
        <f>IF('Staff Detail Form'!F17&gt;0,'Staff Detail Form'!G17/'Staff Detail Form'!F17*100,0)</f>
        <v>0</v>
      </c>
      <c r="J17" s="84">
        <f t="shared" si="0"/>
        <v>0</v>
      </c>
      <c r="K17" t="str">
        <f>LOOKUP(M17,{-100,-2,2,100},{"ADJUST","OK ","ADJUST"})</f>
        <v>OK </v>
      </c>
      <c r="M17" s="64">
        <f t="shared" si="1"/>
        <v>0</v>
      </c>
    </row>
    <row r="18" spans="1:13" ht="14.25">
      <c r="A18" s="81"/>
      <c r="B18" s="87">
        <f>Personnel!A21</f>
        <v>0</v>
      </c>
      <c r="C18" s="87">
        <f>Personnel!B21</f>
        <v>0</v>
      </c>
      <c r="D18" s="81"/>
      <c r="E18" s="81"/>
      <c r="F18" s="81"/>
      <c r="G18" s="81"/>
      <c r="H18" s="63">
        <f>IF(Personnel!G21=0,0,ROUND(Personnel!G21/Personnel!I21*100,0))</f>
        <v>0</v>
      </c>
      <c r="I18" s="63">
        <f>IF('Staff Detail Form'!F18&gt;0,'Staff Detail Form'!G18/'Staff Detail Form'!F18*100,0)</f>
        <v>0</v>
      </c>
      <c r="J18" s="84">
        <f t="shared" si="0"/>
        <v>0</v>
      </c>
      <c r="K18" t="str">
        <f>LOOKUP(M18,{-100,-2,2,100},{"ADJUST","OK ","ADJUST"})</f>
        <v>OK </v>
      </c>
      <c r="M18" s="64">
        <f t="shared" si="1"/>
        <v>0</v>
      </c>
    </row>
    <row r="19" spans="1:13" ht="14.25">
      <c r="A19" s="81"/>
      <c r="B19" s="87">
        <f>Personnel!A22</f>
        <v>0</v>
      </c>
      <c r="C19" s="87">
        <f>Personnel!B22</f>
        <v>0</v>
      </c>
      <c r="D19" s="81"/>
      <c r="E19" s="81"/>
      <c r="F19" s="81"/>
      <c r="G19" s="81"/>
      <c r="H19" s="63">
        <f>IF(Personnel!G22=0,0,ROUND(Personnel!G22/Personnel!I22*100,0))</f>
        <v>0</v>
      </c>
      <c r="I19" s="63">
        <f>IF('Staff Detail Form'!F19&gt;0,'Staff Detail Form'!G19/'Staff Detail Form'!F19*100,0)</f>
        <v>0</v>
      </c>
      <c r="J19" s="84">
        <f t="shared" si="0"/>
        <v>0</v>
      </c>
      <c r="K19" t="str">
        <f>LOOKUP(M19,{-100,-2,2,100},{"ADJUST","OK ","ADJUST"})</f>
        <v>OK </v>
      </c>
      <c r="M19" s="64">
        <f t="shared" si="1"/>
        <v>0</v>
      </c>
    </row>
    <row r="20" spans="1:13" ht="14.25">
      <c r="A20" s="81"/>
      <c r="B20" s="87">
        <f>Personnel!A23</f>
        <v>0</v>
      </c>
      <c r="C20" s="87">
        <f>Personnel!B23</f>
        <v>0</v>
      </c>
      <c r="D20" s="81"/>
      <c r="E20" s="81"/>
      <c r="F20" s="81"/>
      <c r="G20" s="81"/>
      <c r="H20" s="63">
        <f>IF(Personnel!G23=0,0,ROUND(Personnel!G23/Personnel!I23*100,0))</f>
        <v>0</v>
      </c>
      <c r="I20" s="63">
        <f>IF('Staff Detail Form'!F20&gt;0,'Staff Detail Form'!G20/'Staff Detail Form'!F20*100,0)</f>
        <v>0</v>
      </c>
      <c r="J20" s="84">
        <f t="shared" si="0"/>
        <v>0</v>
      </c>
      <c r="K20" t="str">
        <f>LOOKUP(M20,{-100,-2,2,100},{"ADJUST","OK ","ADJUST"})</f>
        <v>OK </v>
      </c>
      <c r="M20" s="64">
        <f t="shared" si="1"/>
        <v>0</v>
      </c>
    </row>
    <row r="21" spans="1:13" ht="14.25">
      <c r="A21" s="81"/>
      <c r="B21" s="87">
        <f>Personnel!A24</f>
        <v>0</v>
      </c>
      <c r="C21" s="87">
        <f>Personnel!B24</f>
        <v>0</v>
      </c>
      <c r="D21" s="81"/>
      <c r="E21" s="81"/>
      <c r="F21" s="81"/>
      <c r="G21" s="81"/>
      <c r="H21" s="63">
        <f>IF(Personnel!G24=0,0,ROUND(Personnel!G24/Personnel!I24*100,0))</f>
        <v>0</v>
      </c>
      <c r="I21" s="63">
        <f>IF('Staff Detail Form'!F21&gt;0,'Staff Detail Form'!G21/'Staff Detail Form'!F21*100,0)</f>
        <v>0</v>
      </c>
      <c r="J21" s="84">
        <f t="shared" si="0"/>
        <v>0</v>
      </c>
      <c r="K21" t="str">
        <f>LOOKUP(M21,{-100,-2,2,100},{"ADJUST","OK ","ADJUST"})</f>
        <v>OK </v>
      </c>
      <c r="M21" s="64">
        <f t="shared" si="1"/>
        <v>0</v>
      </c>
    </row>
    <row r="22" spans="1:13" ht="14.25">
      <c r="A22" s="81"/>
      <c r="B22" s="87">
        <f>Personnel!A25</f>
        <v>0</v>
      </c>
      <c r="C22" s="87">
        <f>Personnel!B25</f>
        <v>0</v>
      </c>
      <c r="D22" s="81"/>
      <c r="E22" s="81"/>
      <c r="F22" s="81"/>
      <c r="G22" s="81"/>
      <c r="H22" s="63">
        <f>IF(Personnel!G25=0,0,ROUND(Personnel!G25/Personnel!I25*100,0))</f>
        <v>0</v>
      </c>
      <c r="I22" s="63">
        <f>IF('Staff Detail Form'!F22&gt;0,'Staff Detail Form'!G22/'Staff Detail Form'!F22*100,0)</f>
        <v>0</v>
      </c>
      <c r="J22" s="84">
        <f t="shared" si="0"/>
        <v>0</v>
      </c>
      <c r="K22" t="str">
        <f>LOOKUP(M22,{-100,-2,2,100},{"ADJUST","OK ","ADJUST"})</f>
        <v>OK </v>
      </c>
      <c r="M22" s="64">
        <f t="shared" si="1"/>
        <v>0</v>
      </c>
    </row>
    <row r="23" spans="1:13" ht="14.25">
      <c r="A23" s="81"/>
      <c r="B23" s="87">
        <f>Personnel!A26</f>
        <v>0</v>
      </c>
      <c r="C23" s="87">
        <f>Personnel!B26</f>
        <v>0</v>
      </c>
      <c r="D23" s="81"/>
      <c r="E23" s="81"/>
      <c r="F23" s="81"/>
      <c r="G23" s="81"/>
      <c r="H23" s="63">
        <f>IF(Personnel!G26=0,0,ROUND(Personnel!G26/Personnel!I26*100,0))</f>
        <v>0</v>
      </c>
      <c r="I23" s="63">
        <f>IF('Staff Detail Form'!F23&gt;0,'Staff Detail Form'!G23/'Staff Detail Form'!F23*100,0)</f>
        <v>0</v>
      </c>
      <c r="J23" s="84">
        <f t="shared" si="0"/>
        <v>0</v>
      </c>
      <c r="K23" t="str">
        <f>LOOKUP(M23,{-100,-2,2,100},{"ADJUST","OK ","ADJUST"})</f>
        <v>OK </v>
      </c>
      <c r="M23" s="64">
        <f t="shared" si="1"/>
        <v>0</v>
      </c>
    </row>
    <row r="24" spans="1:13" ht="14.25">
      <c r="A24" s="81"/>
      <c r="B24" s="87">
        <f>Personnel!A27</f>
        <v>0</v>
      </c>
      <c r="C24" s="87">
        <f>Personnel!B27</f>
        <v>0</v>
      </c>
      <c r="D24" s="81"/>
      <c r="E24" s="81"/>
      <c r="F24" s="81"/>
      <c r="G24" s="81"/>
      <c r="H24" s="63">
        <f>IF(Personnel!G27=0,0,ROUND(Personnel!G27/Personnel!I27*100,0))</f>
        <v>0</v>
      </c>
      <c r="I24" s="63">
        <f>IF('Staff Detail Form'!F24&gt;0,'Staff Detail Form'!G24/'Staff Detail Form'!F24*100,0)</f>
        <v>0</v>
      </c>
      <c r="J24" s="84">
        <f t="shared" si="0"/>
        <v>0</v>
      </c>
      <c r="K24" t="str">
        <f>LOOKUP(M24,{-100,-2,2,100},{"ADJUST","OK ","ADJUST"})</f>
        <v>OK </v>
      </c>
      <c r="M24" s="64">
        <f t="shared" si="1"/>
        <v>0</v>
      </c>
    </row>
    <row r="25" spans="1:13" ht="14.25">
      <c r="A25" s="81"/>
      <c r="B25" s="87">
        <f>Personnel!A28</f>
        <v>0</v>
      </c>
      <c r="C25" s="87">
        <f>Personnel!B28</f>
        <v>0</v>
      </c>
      <c r="D25" s="81"/>
      <c r="E25" s="81"/>
      <c r="F25" s="81"/>
      <c r="G25" s="81"/>
      <c r="H25" s="63">
        <f>IF(Personnel!G28=0,0,ROUND(Personnel!G28/Personnel!I28*100,0))</f>
        <v>0</v>
      </c>
      <c r="I25" s="63">
        <f>IF('Staff Detail Form'!F25&gt;0,'Staff Detail Form'!G25/'Staff Detail Form'!F25*100,0)</f>
        <v>0</v>
      </c>
      <c r="J25" s="84">
        <f t="shared" si="0"/>
        <v>0</v>
      </c>
      <c r="K25" t="str">
        <f>LOOKUP(M25,{-100,-2,2,100},{"ADJUST","OK ","ADJUST"})</f>
        <v>OK </v>
      </c>
      <c r="M25" s="64">
        <f t="shared" si="1"/>
        <v>0</v>
      </c>
    </row>
    <row r="26" spans="1:13" ht="14.25">
      <c r="A26" s="81"/>
      <c r="B26" s="87">
        <f>Personnel!A29</f>
        <v>0</v>
      </c>
      <c r="C26" s="87">
        <f>Personnel!B29</f>
        <v>0</v>
      </c>
      <c r="D26" s="81"/>
      <c r="E26" s="81"/>
      <c r="F26" s="81"/>
      <c r="G26" s="81"/>
      <c r="H26" s="63">
        <f>IF(Personnel!G29=0,0,ROUND(Personnel!G29/Personnel!I29*100,0))</f>
        <v>0</v>
      </c>
      <c r="I26" s="63">
        <f>IF('Staff Detail Form'!F26&gt;0,'Staff Detail Form'!G26/'Staff Detail Form'!F26*100,0)</f>
        <v>0</v>
      </c>
      <c r="J26" s="84">
        <f t="shared" si="0"/>
        <v>0</v>
      </c>
      <c r="K26" t="str">
        <f>LOOKUP(M26,{-100,-2,2,100},{"ADJUST","OK ","ADJUST"})</f>
        <v>OK </v>
      </c>
      <c r="M26" s="64">
        <f t="shared" si="1"/>
        <v>0</v>
      </c>
    </row>
    <row r="27" spans="1:13" ht="14.25">
      <c r="A27" s="81"/>
      <c r="B27" s="87">
        <f>Personnel!A30</f>
        <v>0</v>
      </c>
      <c r="C27" s="87">
        <f>Personnel!B30</f>
        <v>0</v>
      </c>
      <c r="D27" s="81"/>
      <c r="E27" s="81"/>
      <c r="F27" s="81"/>
      <c r="G27" s="81"/>
      <c r="H27" s="63">
        <f>IF(Personnel!G30=0,0,ROUND(Personnel!G30/Personnel!I30*100,0))</f>
        <v>0</v>
      </c>
      <c r="I27" s="63">
        <f>IF('Staff Detail Form'!F27&gt;0,'Staff Detail Form'!G27/'Staff Detail Form'!F27*100,0)</f>
        <v>0</v>
      </c>
      <c r="J27" s="84">
        <f t="shared" si="0"/>
        <v>0</v>
      </c>
      <c r="K27" t="str">
        <f>LOOKUP(M27,{-100,-2,2,100},{"ADJUST","OK ","ADJUST"})</f>
        <v>OK </v>
      </c>
      <c r="M27" s="64">
        <f t="shared" si="1"/>
        <v>0</v>
      </c>
    </row>
    <row r="28" spans="1:13" ht="14.25">
      <c r="A28" s="81"/>
      <c r="B28" s="87">
        <f>Personnel!A31</f>
        <v>0</v>
      </c>
      <c r="C28" s="87">
        <f>Personnel!B31</f>
        <v>0</v>
      </c>
      <c r="D28" s="81"/>
      <c r="E28" s="81"/>
      <c r="F28" s="81"/>
      <c r="G28" s="81"/>
      <c r="H28" s="63">
        <f>IF(Personnel!G31=0,0,ROUND(Personnel!G31/Personnel!I31*100,0))</f>
        <v>0</v>
      </c>
      <c r="I28" s="63">
        <f>IF('Staff Detail Form'!F28&gt;0,'Staff Detail Form'!G28/'Staff Detail Form'!F28*100,0)</f>
        <v>0</v>
      </c>
      <c r="J28" s="84">
        <f t="shared" si="0"/>
        <v>0</v>
      </c>
      <c r="K28" t="str">
        <f>LOOKUP(M28,{-100,-2,2,100},{"ADJUST","OK ","ADJUST"})</f>
        <v>OK </v>
      </c>
      <c r="M28" s="64">
        <f t="shared" si="1"/>
        <v>0</v>
      </c>
    </row>
    <row r="29" spans="1:13" ht="14.25">
      <c r="A29" s="81"/>
      <c r="B29" s="87">
        <f>Personnel!A32</f>
        <v>0</v>
      </c>
      <c r="C29" s="87">
        <f>Personnel!B32</f>
        <v>0</v>
      </c>
      <c r="D29" s="81"/>
      <c r="E29" s="81"/>
      <c r="F29" s="81"/>
      <c r="G29" s="81"/>
      <c r="H29" s="63">
        <f>IF(Personnel!G32=0,0,ROUND(Personnel!G32/Personnel!I32*100,0))</f>
        <v>0</v>
      </c>
      <c r="I29" s="63">
        <f>IF('Staff Detail Form'!F29&gt;0,'Staff Detail Form'!G29/'Staff Detail Form'!F29*100,0)</f>
        <v>0</v>
      </c>
      <c r="J29" s="84">
        <f t="shared" si="0"/>
        <v>0</v>
      </c>
      <c r="K29" t="str">
        <f>LOOKUP(M29,{-100,-2,2,100},{"ADJUST","OK ","ADJUST"})</f>
        <v>OK </v>
      </c>
      <c r="M29" s="64">
        <f t="shared" si="1"/>
        <v>0</v>
      </c>
    </row>
    <row r="30" spans="1:13" ht="14.25">
      <c r="A30" s="81"/>
      <c r="B30" s="87">
        <f>Personnel!A33</f>
        <v>0</v>
      </c>
      <c r="C30" s="87">
        <f>Personnel!B33</f>
        <v>0</v>
      </c>
      <c r="D30" s="81"/>
      <c r="E30" s="81"/>
      <c r="F30" s="81"/>
      <c r="G30" s="81"/>
      <c r="H30" s="63">
        <f>IF(Personnel!G33=0,0,ROUND(Personnel!G33/Personnel!I33*100,0))</f>
        <v>0</v>
      </c>
      <c r="I30" s="63">
        <f>IF('Staff Detail Form'!F30&gt;0,'Staff Detail Form'!G30/'Staff Detail Form'!F30*100,0)</f>
        <v>0</v>
      </c>
      <c r="J30" s="84">
        <f t="shared" si="0"/>
        <v>0</v>
      </c>
      <c r="K30" t="str">
        <f>LOOKUP(M30,{-100,-2,2,100},{"ADJUST","OK ","ADJUST"})</f>
        <v>OK </v>
      </c>
      <c r="M30" s="64">
        <f t="shared" si="1"/>
        <v>0</v>
      </c>
    </row>
    <row r="31" spans="1:13" ht="14.25">
      <c r="A31" s="81"/>
      <c r="B31" s="87">
        <f>Personnel!A34</f>
        <v>0</v>
      </c>
      <c r="C31" s="87">
        <f>Personnel!B34</f>
        <v>0</v>
      </c>
      <c r="D31" s="81"/>
      <c r="E31" s="81"/>
      <c r="F31" s="81"/>
      <c r="G31" s="81"/>
      <c r="H31" s="63">
        <f>IF(Personnel!G34=0,0,ROUND(Personnel!G34/Personnel!I34*100,0))</f>
        <v>0</v>
      </c>
      <c r="I31" s="63">
        <f>IF('Staff Detail Form'!F31&gt;0,'Staff Detail Form'!G31/'Staff Detail Form'!F31*100,0)</f>
        <v>0</v>
      </c>
      <c r="J31" s="84">
        <f t="shared" si="0"/>
        <v>0</v>
      </c>
      <c r="K31" t="str">
        <f>LOOKUP(M31,{-100,-2,2,100},{"ADJUST","OK ","ADJUST"})</f>
        <v>OK </v>
      </c>
      <c r="M31" s="64">
        <f t="shared" si="1"/>
        <v>0</v>
      </c>
    </row>
    <row r="32" spans="1:13" ht="14.25">
      <c r="A32" s="81"/>
      <c r="B32" s="87">
        <f>Personnel!A35</f>
        <v>0</v>
      </c>
      <c r="C32" s="87">
        <f>Personnel!B35</f>
        <v>0</v>
      </c>
      <c r="D32" s="81"/>
      <c r="E32" s="81"/>
      <c r="F32" s="81"/>
      <c r="G32" s="81"/>
      <c r="H32" s="63">
        <f>IF(Personnel!G35=0,0,ROUND(Personnel!G35/Personnel!I35*100,0))</f>
        <v>0</v>
      </c>
      <c r="I32" s="63">
        <f>IF('Staff Detail Form'!F32&gt;0,'Staff Detail Form'!G32/'Staff Detail Form'!F32*100,0)</f>
        <v>0</v>
      </c>
      <c r="J32" s="84">
        <f t="shared" si="0"/>
        <v>0</v>
      </c>
      <c r="K32" t="str">
        <f>LOOKUP(M32,{-100,-2,2,100},{"ADJUST","OK ","ADJUST"})</f>
        <v>OK </v>
      </c>
      <c r="M32" s="64">
        <f t="shared" si="1"/>
        <v>0</v>
      </c>
    </row>
    <row r="33" spans="1:13" ht="14.25">
      <c r="A33" s="81"/>
      <c r="B33" s="87">
        <f>Personnel!A36</f>
        <v>0</v>
      </c>
      <c r="C33" s="87">
        <f>Personnel!B36</f>
        <v>0</v>
      </c>
      <c r="D33" s="81"/>
      <c r="E33" s="81"/>
      <c r="F33" s="81"/>
      <c r="G33" s="81"/>
      <c r="H33" s="63">
        <f>IF(Personnel!G36=0,0,ROUND(Personnel!G36/Personnel!I36*100,0))</f>
        <v>0</v>
      </c>
      <c r="I33" s="63">
        <f>IF('Staff Detail Form'!F33&gt;0,'Staff Detail Form'!G33/'Staff Detail Form'!F33*100,0)</f>
        <v>0</v>
      </c>
      <c r="J33" s="84">
        <f t="shared" si="0"/>
        <v>0</v>
      </c>
      <c r="K33" t="str">
        <f>LOOKUP(M33,{-100,-2,2,100},{"ADJUST","OK ","ADJUST"})</f>
        <v>OK </v>
      </c>
      <c r="M33" s="64">
        <f t="shared" si="1"/>
        <v>0</v>
      </c>
    </row>
    <row r="34" spans="1:13" ht="14.25">
      <c r="A34" s="81"/>
      <c r="B34" s="87">
        <f>Personnel!A37</f>
        <v>0</v>
      </c>
      <c r="C34" s="87">
        <f>Personnel!B37</f>
        <v>0</v>
      </c>
      <c r="D34" s="81"/>
      <c r="E34" s="81"/>
      <c r="F34" s="81"/>
      <c r="G34" s="81"/>
      <c r="H34" s="63">
        <f>IF(Personnel!G37=0,0,ROUND(Personnel!G37/Personnel!I37*100,0))</f>
        <v>0</v>
      </c>
      <c r="I34" s="63">
        <f>IF('Staff Detail Form'!F34&gt;0,'Staff Detail Form'!G34/'Staff Detail Form'!F34*100,0)</f>
        <v>0</v>
      </c>
      <c r="J34" s="84">
        <f t="shared" si="0"/>
        <v>0</v>
      </c>
      <c r="K34" t="str">
        <f>LOOKUP(M34,{-100,-2,2,100},{"ADJUST","OK ","ADJUST"})</f>
        <v>OK </v>
      </c>
      <c r="M34" s="64">
        <f t="shared" si="1"/>
        <v>0</v>
      </c>
    </row>
    <row r="35" spans="1:13" ht="14.25">
      <c r="A35" s="81"/>
      <c r="B35" s="87">
        <f>Personnel!A38</f>
        <v>0</v>
      </c>
      <c r="C35" s="87">
        <f>Personnel!B38</f>
        <v>0</v>
      </c>
      <c r="D35" s="81"/>
      <c r="E35" s="81"/>
      <c r="F35" s="81"/>
      <c r="G35" s="81"/>
      <c r="H35" s="63">
        <f>IF(Personnel!G38=0,0,ROUND(Personnel!G38/Personnel!I38*100,0))</f>
        <v>0</v>
      </c>
      <c r="I35" s="63">
        <f>IF('Staff Detail Form'!F35&gt;0,'Staff Detail Form'!G35/'Staff Detail Form'!F35*100,0)</f>
        <v>0</v>
      </c>
      <c r="J35" s="84">
        <f t="shared" si="0"/>
        <v>0</v>
      </c>
      <c r="K35" t="str">
        <f>LOOKUP(M35,{-100,-2,2,100},{"ADJUST","OK ","ADJUST"})</f>
        <v>OK </v>
      </c>
      <c r="M35" s="64">
        <f t="shared" si="1"/>
        <v>0</v>
      </c>
    </row>
    <row r="36" spans="1:13" ht="14.25">
      <c r="A36" s="81"/>
      <c r="B36" s="87">
        <f>Personnel!A39</f>
        <v>0</v>
      </c>
      <c r="C36" s="87">
        <f>Personnel!B39</f>
        <v>0</v>
      </c>
      <c r="D36" s="81"/>
      <c r="E36" s="81"/>
      <c r="F36" s="81"/>
      <c r="G36" s="81"/>
      <c r="H36" s="63">
        <f>IF(Personnel!G39=0,0,ROUND(Personnel!G39/Personnel!I39*100,0))</f>
        <v>0</v>
      </c>
      <c r="I36" s="63">
        <f>IF('Staff Detail Form'!F36&gt;0,'Staff Detail Form'!G36/'Staff Detail Form'!F36*100,0)</f>
        <v>0</v>
      </c>
      <c r="J36" s="84">
        <f t="shared" si="0"/>
        <v>0</v>
      </c>
      <c r="K36" t="str">
        <f>LOOKUP(M36,{-100,-2,2,100},{"ADJUST","OK ","ADJUST"})</f>
        <v>OK </v>
      </c>
      <c r="M36" s="64">
        <f t="shared" si="1"/>
        <v>0</v>
      </c>
    </row>
    <row r="37" spans="1:13" ht="14.25">
      <c r="A37" s="81"/>
      <c r="B37" s="87">
        <f>Personnel!A40</f>
        <v>0</v>
      </c>
      <c r="C37" s="87">
        <f>Personnel!B40</f>
        <v>0</v>
      </c>
      <c r="D37" s="81"/>
      <c r="E37" s="81"/>
      <c r="F37" s="81"/>
      <c r="G37" s="81"/>
      <c r="H37" s="63">
        <f>IF(Personnel!G40=0,0,ROUND(Personnel!G40/Personnel!I40*100,0))</f>
        <v>0</v>
      </c>
      <c r="I37" s="63">
        <f>IF('Staff Detail Form'!F37&gt;0,'Staff Detail Form'!G37/'Staff Detail Form'!F37*100,0)</f>
        <v>0</v>
      </c>
      <c r="J37" s="84">
        <f t="shared" si="0"/>
        <v>0</v>
      </c>
      <c r="K37" t="str">
        <f>LOOKUP(M37,{-100,-2,2,100},{"ADJUST","OK ","ADJUST"})</f>
        <v>OK </v>
      </c>
      <c r="M37" s="64">
        <f t="shared" si="1"/>
        <v>0</v>
      </c>
    </row>
    <row r="38" spans="1:13" ht="14.25">
      <c r="A38" s="81"/>
      <c r="B38" s="87">
        <f>Personnel!A41</f>
        <v>0</v>
      </c>
      <c r="C38" s="87">
        <f>Personnel!B41</f>
        <v>0</v>
      </c>
      <c r="D38" s="81"/>
      <c r="E38" s="81"/>
      <c r="F38" s="81"/>
      <c r="G38" s="81"/>
      <c r="H38" s="63">
        <f>IF(Personnel!G41=0,0,ROUND(Personnel!G41/Personnel!I41*100,0))</f>
        <v>0</v>
      </c>
      <c r="I38" s="63">
        <f>IF('Staff Detail Form'!F38&gt;0,'Staff Detail Form'!G38/'Staff Detail Form'!F38*100,0)</f>
        <v>0</v>
      </c>
      <c r="J38" s="84">
        <f t="shared" si="0"/>
        <v>0</v>
      </c>
      <c r="K38" t="str">
        <f>LOOKUP(M38,{-100,-2,2,100},{"ADJUST","OK ","ADJUST"})</f>
        <v>OK </v>
      </c>
      <c r="M38" s="64">
        <f t="shared" si="1"/>
        <v>0</v>
      </c>
    </row>
    <row r="39" spans="1:13" ht="14.25">
      <c r="A39" s="81"/>
      <c r="B39" s="87">
        <f>Personnel!A42</f>
        <v>0</v>
      </c>
      <c r="C39" s="87">
        <f>Personnel!B42</f>
        <v>0</v>
      </c>
      <c r="D39" s="81"/>
      <c r="E39" s="81"/>
      <c r="F39" s="81"/>
      <c r="G39" s="81"/>
      <c r="H39" s="63">
        <f>IF(Personnel!G42=0,0,ROUND(Personnel!G42/Personnel!I42*100,0))</f>
        <v>0</v>
      </c>
      <c r="I39" s="63">
        <f>IF('Staff Detail Form'!F39&gt;0,'Staff Detail Form'!G39/'Staff Detail Form'!F39*100,0)</f>
        <v>0</v>
      </c>
      <c r="J39" s="84">
        <f t="shared" si="0"/>
        <v>0</v>
      </c>
      <c r="K39" t="str">
        <f>LOOKUP(M39,{-100,-2,2,100},{"ADJUST","OK ","ADJUST"})</f>
        <v>OK </v>
      </c>
      <c r="M39" s="64">
        <f t="shared" si="1"/>
        <v>0</v>
      </c>
    </row>
    <row r="40" spans="1:13" ht="14.25">
      <c r="A40" s="81"/>
      <c r="B40" s="87">
        <f>Personnel!A43</f>
        <v>0</v>
      </c>
      <c r="C40" s="87">
        <f>Personnel!B43</f>
        <v>0</v>
      </c>
      <c r="D40" s="81"/>
      <c r="E40" s="81"/>
      <c r="F40" s="81"/>
      <c r="G40" s="81"/>
      <c r="H40" s="63">
        <f>IF(Personnel!G43=0,0,ROUND(Personnel!G43/Personnel!I43*100,0))</f>
        <v>0</v>
      </c>
      <c r="I40" s="63">
        <f>IF('Staff Detail Form'!F40&gt;0,'Staff Detail Form'!G40/'Staff Detail Form'!F40*100,0)</f>
        <v>0</v>
      </c>
      <c r="J40" s="84">
        <f t="shared" si="0"/>
        <v>0</v>
      </c>
      <c r="K40" t="str">
        <f>LOOKUP(M40,{-100,-2,2,100},{"ADJUST","OK ","ADJUST"})</f>
        <v>OK </v>
      </c>
      <c r="M40" s="64">
        <f t="shared" si="1"/>
        <v>0</v>
      </c>
    </row>
    <row r="41" spans="1:13" ht="14.25">
      <c r="A41" s="81"/>
      <c r="B41" s="87">
        <f>Personnel!A44</f>
        <v>0</v>
      </c>
      <c r="C41" s="87">
        <f>Personnel!B44</f>
        <v>0</v>
      </c>
      <c r="D41" s="81"/>
      <c r="E41" s="81"/>
      <c r="F41" s="81"/>
      <c r="G41" s="81"/>
      <c r="H41" s="63">
        <f>IF(Personnel!G44=0,0,ROUND(Personnel!G44/Personnel!I44*100,0))</f>
        <v>0</v>
      </c>
      <c r="I41" s="63">
        <f>IF('Staff Detail Form'!F41&gt;0,'Staff Detail Form'!G41/'Staff Detail Form'!F41*100,0)</f>
        <v>0</v>
      </c>
      <c r="J41" s="84">
        <f t="shared" si="0"/>
        <v>0</v>
      </c>
      <c r="K41" t="str">
        <f>LOOKUP(M41,{-100,-2,2,100},{"ADJUST","OK ","ADJUST"})</f>
        <v>OK </v>
      </c>
      <c r="M41" s="64">
        <f t="shared" si="1"/>
        <v>0</v>
      </c>
    </row>
    <row r="42" spans="1:13" ht="14.25">
      <c r="A42" s="81"/>
      <c r="B42" s="87">
        <f>Personnel!A45</f>
        <v>0</v>
      </c>
      <c r="C42" s="87">
        <f>Personnel!B45</f>
        <v>0</v>
      </c>
      <c r="D42" s="81"/>
      <c r="E42" s="81"/>
      <c r="F42" s="81"/>
      <c r="G42" s="81"/>
      <c r="H42" s="63">
        <f>IF(Personnel!G45=0,0,ROUND(Personnel!G45/Personnel!I45*100,0))</f>
        <v>0</v>
      </c>
      <c r="I42" s="63">
        <f>IF('Staff Detail Form'!F42&gt;0,'Staff Detail Form'!G42/'Staff Detail Form'!F42*100,0)</f>
        <v>0</v>
      </c>
      <c r="J42" s="84">
        <f t="shared" si="0"/>
        <v>0</v>
      </c>
      <c r="K42" t="str">
        <f>LOOKUP(M42,{-100,-2,2,100},{"ADJUST","OK ","ADJUST"})</f>
        <v>OK </v>
      </c>
      <c r="M42" s="64">
        <f t="shared" si="1"/>
        <v>0</v>
      </c>
    </row>
    <row r="43" spans="1:13" ht="14.25">
      <c r="A43" s="81"/>
      <c r="B43" s="87">
        <f>Personnel!A46</f>
        <v>0</v>
      </c>
      <c r="C43" s="87">
        <f>Personnel!B46</f>
        <v>0</v>
      </c>
      <c r="D43" s="81"/>
      <c r="E43" s="81"/>
      <c r="F43" s="81"/>
      <c r="G43" s="81"/>
      <c r="H43" s="63">
        <f>IF(Personnel!G46=0,0,ROUND(Personnel!G46/Personnel!I46*100,0))</f>
        <v>0</v>
      </c>
      <c r="I43" s="63">
        <f>IF('Staff Detail Form'!F43&gt;0,'Staff Detail Form'!G43/'Staff Detail Form'!F43*100,0)</f>
        <v>0</v>
      </c>
      <c r="J43" s="84">
        <f t="shared" si="0"/>
        <v>0</v>
      </c>
      <c r="K43" t="str">
        <f>LOOKUP(M43,{-100,-2,2,100},{"ADJUST","OK ","ADJUST"})</f>
        <v>OK </v>
      </c>
      <c r="M43" s="64">
        <f t="shared" si="1"/>
        <v>0</v>
      </c>
    </row>
    <row r="44" spans="1:13" ht="14.25">
      <c r="A44" s="81"/>
      <c r="B44" s="87">
        <f>Personnel!A47</f>
        <v>0</v>
      </c>
      <c r="C44" s="87">
        <f>Personnel!B47</f>
        <v>0</v>
      </c>
      <c r="D44" s="81"/>
      <c r="E44" s="81"/>
      <c r="F44" s="81"/>
      <c r="G44" s="81"/>
      <c r="H44" s="63">
        <f>IF(Personnel!G47=0,0,ROUND(Personnel!G47/Personnel!I47*100,0))</f>
        <v>0</v>
      </c>
      <c r="I44" s="63">
        <f>IF('Staff Detail Form'!F44&gt;0,'Staff Detail Form'!G44/'Staff Detail Form'!F44*100,0)</f>
        <v>0</v>
      </c>
      <c r="J44" s="84">
        <f t="shared" si="0"/>
        <v>0</v>
      </c>
      <c r="K44" t="str">
        <f>LOOKUP(M44,{-100,-2,2,100},{"ADJUST","OK ","ADJUST"})</f>
        <v>OK </v>
      </c>
      <c r="M44" s="64">
        <f t="shared" si="1"/>
        <v>0</v>
      </c>
    </row>
    <row r="45" spans="1:13" ht="14.25">
      <c r="A45" s="81"/>
      <c r="B45" s="87">
        <f>Personnel!A48</f>
        <v>0</v>
      </c>
      <c r="C45" s="87">
        <f>Personnel!B48</f>
        <v>0</v>
      </c>
      <c r="D45" s="81"/>
      <c r="E45" s="81"/>
      <c r="F45" s="81"/>
      <c r="G45" s="81"/>
      <c r="H45" s="63">
        <f>IF(Personnel!G48=0,0,ROUND(Personnel!G48/Personnel!I48*100,0))</f>
        <v>0</v>
      </c>
      <c r="I45" s="63">
        <f>IF('Staff Detail Form'!F45&gt;0,'Staff Detail Form'!G45/'Staff Detail Form'!F45*100,0)</f>
        <v>0</v>
      </c>
      <c r="J45" s="84">
        <f>(I45-H45)</f>
        <v>0</v>
      </c>
      <c r="K45" t="str">
        <f>LOOKUP(M45,{-100,-2,2,100},{"ADJUST","OK ","ADJUST"})</f>
        <v>OK </v>
      </c>
      <c r="M45" s="64">
        <f t="shared" si="1"/>
        <v>0</v>
      </c>
    </row>
    <row r="46" spans="1:13" ht="14.25">
      <c r="A46" s="81"/>
      <c r="B46" s="87">
        <f>Personnel!A49</f>
        <v>0</v>
      </c>
      <c r="C46" s="87">
        <f>Personnel!B49</f>
        <v>0</v>
      </c>
      <c r="D46" s="81"/>
      <c r="E46" s="81"/>
      <c r="F46" s="81"/>
      <c r="G46" s="81"/>
      <c r="H46" s="63">
        <f>IF(Personnel!G49=0,0,ROUND(Personnel!G49/Personnel!I49*100,0))</f>
        <v>0</v>
      </c>
      <c r="I46" s="63">
        <f>IF('Staff Detail Form'!F46&gt;0,'Staff Detail Form'!G46/'Staff Detail Form'!F46*100,0)</f>
        <v>0</v>
      </c>
      <c r="J46" s="84">
        <f>(I46-H46)</f>
        <v>0</v>
      </c>
      <c r="K46" t="str">
        <f>LOOKUP(M46,{-100,-2,2,100},{"ADJUST","OK ","ADJUST"})</f>
        <v>OK </v>
      </c>
      <c r="M46" s="64">
        <f t="shared" si="1"/>
        <v>0</v>
      </c>
    </row>
    <row r="47" spans="1:13" ht="14.25">
      <c r="A47" s="81"/>
      <c r="B47" s="87">
        <f>Personnel!A50</f>
        <v>0</v>
      </c>
      <c r="C47" s="87">
        <f>Personnel!B50</f>
        <v>0</v>
      </c>
      <c r="D47" s="81"/>
      <c r="E47" s="81"/>
      <c r="F47" s="81"/>
      <c r="G47" s="81"/>
      <c r="H47" s="63">
        <f>IF(Personnel!G50=0,0,ROUND(Personnel!G50/Personnel!I50*100,0))</f>
        <v>0</v>
      </c>
      <c r="I47" s="63">
        <f>IF('Staff Detail Form'!F47&gt;0,'Staff Detail Form'!G47/'Staff Detail Form'!F47*100,0)</f>
        <v>0</v>
      </c>
      <c r="J47" s="84">
        <f>(I47-H47)</f>
        <v>0</v>
      </c>
      <c r="K47" t="str">
        <f>LOOKUP(M47,{-100,-2,2,100},{"ADJUST","OK ","ADJUST"})</f>
        <v>OK </v>
      </c>
      <c r="M47" s="64">
        <f t="shared" si="1"/>
        <v>0</v>
      </c>
    </row>
    <row r="48" spans="1:7" ht="32.25" thickBot="1">
      <c r="A48" s="54"/>
      <c r="B48" s="62"/>
      <c r="C48" s="62"/>
      <c r="D48" s="62"/>
      <c r="E48" s="55" t="s">
        <v>57</v>
      </c>
      <c r="F48" s="53">
        <f>SUM(F8:F47)</f>
        <v>0</v>
      </c>
      <c r="G48" s="53">
        <f>SUM(G8:G47)</f>
        <v>0</v>
      </c>
    </row>
    <row r="49" ht="11.25" customHeight="1">
      <c r="A49" s="51"/>
    </row>
    <row r="50" spans="1:5" ht="15">
      <c r="A50" s="56" t="s">
        <v>58</v>
      </c>
      <c r="B50" s="59" t="s">
        <v>96</v>
      </c>
      <c r="C50" s="59"/>
      <c r="D50" s="59"/>
      <c r="E50" s="56"/>
    </row>
    <row r="51" ht="14.25">
      <c r="B51" s="59" t="s">
        <v>97</v>
      </c>
    </row>
    <row r="52" ht="14.25">
      <c r="B52" s="59" t="s">
        <v>98</v>
      </c>
    </row>
    <row r="53" ht="15">
      <c r="B53" s="59" t="s">
        <v>99</v>
      </c>
    </row>
    <row r="54" ht="14.25">
      <c r="B54" s="59" t="s">
        <v>100</v>
      </c>
    </row>
    <row r="55" spans="2:4" ht="15">
      <c r="B55" s="59" t="s">
        <v>89</v>
      </c>
      <c r="C55" s="59"/>
      <c r="D55" s="59"/>
    </row>
    <row r="59" ht="14.25">
      <c r="B59" s="57"/>
    </row>
    <row r="60" ht="14.25">
      <c r="B60" s="57"/>
    </row>
    <row r="61" ht="14.25">
      <c r="B61" s="57"/>
    </row>
    <row r="62" ht="14.25">
      <c r="B62" s="57"/>
    </row>
    <row r="63" ht="14.25">
      <c r="B63" s="57"/>
    </row>
  </sheetData>
  <sheetProtection password="C584" sheet="1" objects="1" scenarios="1" selectLockedCells="1"/>
  <mergeCells count="2">
    <mergeCell ref="A5:K5"/>
    <mergeCell ref="F4:K4"/>
  </mergeCells>
  <dataValidations count="1">
    <dataValidation type="whole" allowBlank="1" showInputMessage="1" showErrorMessage="1" promptTitle="Code" prompt="Assign one code ONLY per staff member" errorTitle="Code" error="Assign ONE code (1 thru 6 ) per personnel" sqref="A8:A47">
      <formula1>1</formula1>
      <formula2>6</formula2>
    </dataValidation>
  </dataValidations>
  <printOptions horizontalCentered="1"/>
  <pageMargins left="0" right="0" top="0.5" bottom="0.5" header="0.5" footer="0.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77"/>
  <sheetViews>
    <sheetView showGridLines="0" zoomScale="75" zoomScaleNormal="75" zoomScalePageLayoutView="0" workbookViewId="0" topLeftCell="A1">
      <selection activeCell="F34" sqref="F34"/>
    </sheetView>
  </sheetViews>
  <sheetFormatPr defaultColWidth="9.140625" defaultRowHeight="12.75"/>
  <cols>
    <col min="1" max="1" width="1.8515625" style="1" customWidth="1"/>
    <col min="2" max="2" width="6.8515625" style="1" customWidth="1"/>
    <col min="3" max="3" width="41.57421875" style="1" customWidth="1"/>
    <col min="4" max="10" width="12.28125" style="1" customWidth="1"/>
    <col min="11" max="11" width="12.28125" style="6" customWidth="1"/>
    <col min="12" max="12" width="2.57421875" style="6" customWidth="1"/>
    <col min="13" max="13" width="1.28515625" style="6" customWidth="1"/>
    <col min="14" max="15" width="12.140625" style="1" customWidth="1"/>
    <col min="16" max="16" width="9.140625" style="85" customWidth="1"/>
    <col min="17" max="16384" width="9.140625" style="1" customWidth="1"/>
  </cols>
  <sheetData>
    <row r="1" ht="5.25" customHeight="1" thickBot="1"/>
    <row r="2" spans="2:16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8"/>
      <c r="M2" s="128"/>
      <c r="N2" s="129"/>
      <c r="O2" s="129"/>
      <c r="P2" s="130"/>
    </row>
    <row r="3" spans="2:16" ht="15.75">
      <c r="B3" s="131"/>
      <c r="C3" s="132" t="s">
        <v>0</v>
      </c>
      <c r="D3" s="263" t="s">
        <v>46</v>
      </c>
      <c r="E3" s="264"/>
      <c r="F3" s="264"/>
      <c r="G3" s="264"/>
      <c r="H3" s="264"/>
      <c r="I3" s="264"/>
      <c r="J3" s="264"/>
      <c r="K3" s="133"/>
      <c r="L3" s="128"/>
      <c r="M3" s="128"/>
      <c r="N3" s="129"/>
      <c r="O3" s="129"/>
      <c r="P3" s="130"/>
    </row>
    <row r="4" spans="2:16" s="6" customFormat="1" ht="15.75">
      <c r="B4" s="131"/>
      <c r="C4" s="132"/>
      <c r="D4" s="34"/>
      <c r="E4" s="35"/>
      <c r="F4" s="35"/>
      <c r="G4" s="35"/>
      <c r="H4" s="35"/>
      <c r="I4" s="35"/>
      <c r="J4" s="35"/>
      <c r="K4" s="133"/>
      <c r="L4" s="128"/>
      <c r="M4" s="128"/>
      <c r="N4" s="128"/>
      <c r="O4" s="128"/>
      <c r="P4" s="134"/>
    </row>
    <row r="5" spans="2:16" ht="15.75">
      <c r="B5" s="131"/>
      <c r="C5" s="132" t="s">
        <v>45</v>
      </c>
      <c r="D5" s="34" t="s">
        <v>47</v>
      </c>
      <c r="E5" s="35"/>
      <c r="F5" s="35"/>
      <c r="G5" s="35"/>
      <c r="H5" s="35"/>
      <c r="I5" s="35"/>
      <c r="J5" s="35"/>
      <c r="K5" s="133"/>
      <c r="L5" s="128"/>
      <c r="M5" s="128"/>
      <c r="N5" s="129"/>
      <c r="O5" s="129"/>
      <c r="P5" s="130"/>
    </row>
    <row r="6" spans="2:16" ht="15.75">
      <c r="B6" s="131"/>
      <c r="C6" s="135"/>
      <c r="D6" s="136"/>
      <c r="E6" s="136"/>
      <c r="F6" s="136"/>
      <c r="G6" s="136"/>
      <c r="H6" s="136"/>
      <c r="I6" s="136"/>
      <c r="J6" s="136"/>
      <c r="K6" s="133"/>
      <c r="L6" s="128"/>
      <c r="M6" s="128"/>
      <c r="N6" s="129"/>
      <c r="O6" s="129"/>
      <c r="P6" s="130"/>
    </row>
    <row r="7" spans="2:16" s="3" customFormat="1" ht="15.75">
      <c r="B7" s="137"/>
      <c r="C7" s="138"/>
      <c r="D7" s="138"/>
      <c r="E7" s="138"/>
      <c r="F7" s="139" t="s">
        <v>4</v>
      </c>
      <c r="G7" s="139" t="s">
        <v>7</v>
      </c>
      <c r="H7" s="139" t="s">
        <v>4</v>
      </c>
      <c r="I7" s="139" t="s">
        <v>11</v>
      </c>
      <c r="J7" s="139" t="s">
        <v>4</v>
      </c>
      <c r="K7" s="140"/>
      <c r="L7" s="141"/>
      <c r="M7" s="141"/>
      <c r="N7" s="142"/>
      <c r="O7" s="142"/>
      <c r="P7" s="143"/>
    </row>
    <row r="8" spans="2:16" s="3" customFormat="1" ht="15.75">
      <c r="B8" s="137"/>
      <c r="C8" s="144" t="s">
        <v>1</v>
      </c>
      <c r="D8" s="144" t="s">
        <v>2</v>
      </c>
      <c r="E8" s="144" t="s">
        <v>3</v>
      </c>
      <c r="F8" s="144" t="s">
        <v>5</v>
      </c>
      <c r="G8" s="144" t="s">
        <v>8</v>
      </c>
      <c r="H8" s="144" t="s">
        <v>8</v>
      </c>
      <c r="I8" s="144" t="s">
        <v>8</v>
      </c>
      <c r="J8" s="144" t="s">
        <v>12</v>
      </c>
      <c r="K8" s="140"/>
      <c r="L8" s="141"/>
      <c r="M8" s="141"/>
      <c r="N8" s="142"/>
      <c r="O8" s="142"/>
      <c r="P8" s="143"/>
    </row>
    <row r="9" spans="2:16" s="3" customFormat="1" ht="15.75">
      <c r="B9" s="137"/>
      <c r="C9" s="145"/>
      <c r="D9" s="145"/>
      <c r="E9" s="145"/>
      <c r="F9" s="146" t="s">
        <v>6</v>
      </c>
      <c r="G9" s="146" t="s">
        <v>9</v>
      </c>
      <c r="H9" s="146" t="s">
        <v>10</v>
      </c>
      <c r="I9" s="146" t="s">
        <v>9</v>
      </c>
      <c r="J9" s="146" t="s">
        <v>10</v>
      </c>
      <c r="K9" s="140"/>
      <c r="L9" s="141"/>
      <c r="M9" s="141"/>
      <c r="N9" s="142"/>
      <c r="O9" s="142"/>
      <c r="P9" s="143"/>
    </row>
    <row r="10" spans="2:126" ht="15">
      <c r="B10" s="131"/>
      <c r="C10" s="36" t="s">
        <v>76</v>
      </c>
      <c r="D10" s="147">
        <v>10000</v>
      </c>
      <c r="E10" s="147">
        <v>5000</v>
      </c>
      <c r="F10" s="148">
        <f aca="true" t="shared" si="0" ref="F10:F17">SUM(D10:E10)</f>
        <v>15000</v>
      </c>
      <c r="G10" s="147">
        <v>10000</v>
      </c>
      <c r="H10" s="148">
        <f aca="true" t="shared" si="1" ref="H10:H17">SUM(F10:G10)</f>
        <v>25000</v>
      </c>
      <c r="I10" s="147">
        <v>5000</v>
      </c>
      <c r="J10" s="148">
        <f aca="true" t="shared" si="2" ref="J10:J18">SUM(H10:I10)</f>
        <v>30000</v>
      </c>
      <c r="K10" s="149"/>
      <c r="L10" s="150"/>
      <c r="M10" s="150"/>
      <c r="N10" s="151"/>
      <c r="O10" s="151"/>
      <c r="P10" s="15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</row>
    <row r="11" spans="2:126" ht="15">
      <c r="B11" s="131"/>
      <c r="C11" s="36" t="s">
        <v>77</v>
      </c>
      <c r="D11" s="147"/>
      <c r="E11" s="147"/>
      <c r="F11" s="148">
        <f t="shared" si="0"/>
        <v>0</v>
      </c>
      <c r="G11" s="147">
        <v>4000</v>
      </c>
      <c r="H11" s="148">
        <f t="shared" si="1"/>
        <v>4000</v>
      </c>
      <c r="I11" s="147">
        <v>20000</v>
      </c>
      <c r="J11" s="148">
        <f t="shared" si="2"/>
        <v>24000</v>
      </c>
      <c r="K11" s="149"/>
      <c r="L11" s="150"/>
      <c r="M11" s="150"/>
      <c r="N11" s="151"/>
      <c r="O11" s="151"/>
      <c r="P11" s="152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</row>
    <row r="12" spans="2:126" ht="15">
      <c r="B12" s="131"/>
      <c r="C12" s="36" t="s">
        <v>78</v>
      </c>
      <c r="D12" s="147">
        <v>5000</v>
      </c>
      <c r="E12" s="147">
        <v>5000</v>
      </c>
      <c r="F12" s="148">
        <f t="shared" si="0"/>
        <v>10000</v>
      </c>
      <c r="G12" s="147">
        <v>2000</v>
      </c>
      <c r="H12" s="148">
        <f t="shared" si="1"/>
        <v>12000</v>
      </c>
      <c r="I12" s="147">
        <v>35000</v>
      </c>
      <c r="J12" s="148">
        <f t="shared" si="2"/>
        <v>47000</v>
      </c>
      <c r="K12" s="149"/>
      <c r="L12" s="150"/>
      <c r="M12" s="150"/>
      <c r="N12" s="151"/>
      <c r="O12" s="151"/>
      <c r="P12" s="15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</row>
    <row r="13" spans="2:126" ht="15">
      <c r="B13" s="131"/>
      <c r="C13" s="36" t="s">
        <v>79</v>
      </c>
      <c r="D13" s="147">
        <v>15000</v>
      </c>
      <c r="E13" s="147">
        <v>3000</v>
      </c>
      <c r="F13" s="148">
        <f t="shared" si="0"/>
        <v>18000</v>
      </c>
      <c r="G13" s="147">
        <v>3000</v>
      </c>
      <c r="H13" s="148">
        <f t="shared" si="1"/>
        <v>21000</v>
      </c>
      <c r="I13" s="147">
        <v>21000</v>
      </c>
      <c r="J13" s="148">
        <f t="shared" si="2"/>
        <v>42000</v>
      </c>
      <c r="K13" s="149"/>
      <c r="L13" s="150"/>
      <c r="M13" s="150"/>
      <c r="N13" s="151"/>
      <c r="O13" s="151"/>
      <c r="P13" s="15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</row>
    <row r="14" spans="2:126" ht="15">
      <c r="B14" s="131"/>
      <c r="C14" s="36" t="s">
        <v>80</v>
      </c>
      <c r="D14" s="147">
        <v>12000</v>
      </c>
      <c r="E14" s="147">
        <v>8000</v>
      </c>
      <c r="F14" s="148">
        <f t="shared" si="0"/>
        <v>20000</v>
      </c>
      <c r="G14" s="147">
        <v>5000</v>
      </c>
      <c r="H14" s="148">
        <f t="shared" si="1"/>
        <v>25000</v>
      </c>
      <c r="I14" s="147"/>
      <c r="J14" s="148">
        <f t="shared" si="2"/>
        <v>25000</v>
      </c>
      <c r="K14" s="149"/>
      <c r="L14" s="150"/>
      <c r="M14" s="150"/>
      <c r="N14" s="151"/>
      <c r="O14" s="151"/>
      <c r="P14" s="15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</row>
    <row r="15" spans="2:126" ht="15">
      <c r="B15" s="131"/>
      <c r="C15" s="36"/>
      <c r="D15" s="33"/>
      <c r="E15" s="33"/>
      <c r="F15" s="33">
        <f t="shared" si="0"/>
        <v>0</v>
      </c>
      <c r="G15" s="33"/>
      <c r="H15" s="33">
        <f t="shared" si="1"/>
        <v>0</v>
      </c>
      <c r="I15" s="33"/>
      <c r="J15" s="33">
        <f t="shared" si="2"/>
        <v>0</v>
      </c>
      <c r="K15" s="149"/>
      <c r="L15" s="150"/>
      <c r="M15" s="150"/>
      <c r="N15" s="151"/>
      <c r="O15" s="151"/>
      <c r="P15" s="152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</row>
    <row r="16" spans="2:126" ht="15.75">
      <c r="B16" s="131"/>
      <c r="C16" s="153" t="s">
        <v>39</v>
      </c>
      <c r="D16" s="33"/>
      <c r="E16" s="33"/>
      <c r="F16" s="33">
        <f t="shared" si="0"/>
        <v>0</v>
      </c>
      <c r="G16" s="33"/>
      <c r="H16" s="33">
        <f t="shared" si="1"/>
        <v>0</v>
      </c>
      <c r="I16" s="33"/>
      <c r="J16" s="33">
        <f t="shared" si="2"/>
        <v>0</v>
      </c>
      <c r="K16" s="149"/>
      <c r="L16" s="150"/>
      <c r="M16" s="150"/>
      <c r="N16" s="151"/>
      <c r="O16" s="151"/>
      <c r="P16" s="152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</row>
    <row r="17" spans="2:126" ht="15.75">
      <c r="B17" s="131"/>
      <c r="C17" s="154" t="s">
        <v>43</v>
      </c>
      <c r="D17" s="33"/>
      <c r="E17" s="33"/>
      <c r="F17" s="33">
        <f t="shared" si="0"/>
        <v>0</v>
      </c>
      <c r="G17" s="33"/>
      <c r="H17" s="33">
        <f t="shared" si="1"/>
        <v>0</v>
      </c>
      <c r="I17" s="33"/>
      <c r="J17" s="33">
        <f t="shared" si="2"/>
        <v>0</v>
      </c>
      <c r="K17" s="149"/>
      <c r="L17" s="150"/>
      <c r="M17" s="150"/>
      <c r="N17" s="151"/>
      <c r="O17" s="151"/>
      <c r="P17" s="15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</row>
    <row r="18" spans="2:126" ht="15.75">
      <c r="B18" s="131"/>
      <c r="C18" s="153" t="s">
        <v>40</v>
      </c>
      <c r="D18" s="155"/>
      <c r="E18" s="155"/>
      <c r="F18" s="155"/>
      <c r="G18" s="155"/>
      <c r="H18" s="155"/>
      <c r="I18" s="33">
        <v>76000</v>
      </c>
      <c r="J18" s="33">
        <f t="shared" si="2"/>
        <v>76000</v>
      </c>
      <c r="K18" s="149"/>
      <c r="L18" s="150"/>
      <c r="M18" s="150"/>
      <c r="N18" s="151"/>
      <c r="O18" s="151"/>
      <c r="P18" s="15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</row>
    <row r="19" spans="2:126" ht="15.75">
      <c r="B19" s="131"/>
      <c r="C19" s="156" t="s">
        <v>14</v>
      </c>
      <c r="D19" s="33">
        <f>SUM(D10:D17)</f>
        <v>42000</v>
      </c>
      <c r="E19" s="33">
        <f>SUM(E10:E17)</f>
        <v>21000</v>
      </c>
      <c r="F19" s="33">
        <f>SUM(F10:F17)</f>
        <v>63000</v>
      </c>
      <c r="G19" s="33">
        <f>SUM(G10:G17)</f>
        <v>24000</v>
      </c>
      <c r="H19" s="33">
        <f>SUM(H10:H17)</f>
        <v>87000</v>
      </c>
      <c r="I19" s="33">
        <f>SUM(I10:I18)</f>
        <v>157000</v>
      </c>
      <c r="J19" s="33">
        <f>SUM(J10:J18)</f>
        <v>244000</v>
      </c>
      <c r="K19" s="149"/>
      <c r="L19" s="150"/>
      <c r="M19" s="150"/>
      <c r="N19" s="151"/>
      <c r="O19" s="151"/>
      <c r="P19" s="152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</row>
    <row r="20" spans="2:126" ht="16.5" thickBot="1">
      <c r="B20" s="157"/>
      <c r="C20" s="158"/>
      <c r="D20" s="159"/>
      <c r="E20" s="159"/>
      <c r="F20" s="159"/>
      <c r="G20" s="159"/>
      <c r="H20" s="159"/>
      <c r="I20" s="159"/>
      <c r="J20" s="159"/>
      <c r="K20" s="160"/>
      <c r="L20" s="150"/>
      <c r="M20" s="150"/>
      <c r="N20" s="151"/>
      <c r="O20" s="151"/>
      <c r="P20" s="15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</row>
    <row r="21" spans="1:126" ht="16.5" thickBot="1">
      <c r="A21" s="32"/>
      <c r="B21" s="128"/>
      <c r="C21" s="161"/>
      <c r="D21" s="162"/>
      <c r="E21" s="162"/>
      <c r="F21" s="162"/>
      <c r="G21" s="162"/>
      <c r="H21" s="162"/>
      <c r="I21" s="162"/>
      <c r="J21" s="162"/>
      <c r="K21" s="150"/>
      <c r="L21" s="150"/>
      <c r="M21" s="150"/>
      <c r="N21" s="151"/>
      <c r="O21" s="151"/>
      <c r="P21" s="15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</row>
    <row r="22" spans="1:126" ht="15.75" thickBot="1">
      <c r="A22" s="32"/>
      <c r="B22" s="128"/>
      <c r="C22" s="128"/>
      <c r="D22" s="163"/>
      <c r="E22" s="164"/>
      <c r="F22" s="164"/>
      <c r="G22" s="165" t="s">
        <v>48</v>
      </c>
      <c r="H22" s="164"/>
      <c r="I22" s="164"/>
      <c r="J22" s="166"/>
      <c r="K22" s="150"/>
      <c r="L22" s="150"/>
      <c r="M22" s="150"/>
      <c r="N22" s="151"/>
      <c r="O22" s="151"/>
      <c r="P22" s="15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</row>
    <row r="23" spans="1:126" ht="15">
      <c r="A23" s="32"/>
      <c r="B23" s="128"/>
      <c r="C23" s="5" t="str">
        <f>C10</f>
        <v>Bronwyn Evans - Counselor</v>
      </c>
      <c r="D23" s="167">
        <f aca="true" t="shared" si="3" ref="D23:E27">(D10/$J10*100)</f>
        <v>33.33333333333333</v>
      </c>
      <c r="E23" s="167">
        <f t="shared" si="3"/>
        <v>16.666666666666664</v>
      </c>
      <c r="F23" s="167">
        <f>SUM(D23:E23)</f>
        <v>49.99999999999999</v>
      </c>
      <c r="G23" s="167">
        <f>(G10/$J10*100)</f>
        <v>33.33333333333333</v>
      </c>
      <c r="H23" s="168">
        <f>SUM(F23:G23)</f>
        <v>83.33333333333331</v>
      </c>
      <c r="I23" s="167">
        <f>(I10/$J10*100)</f>
        <v>16.666666666666664</v>
      </c>
      <c r="J23" s="169">
        <f>SUM(H23:I23)</f>
        <v>99.99999999999997</v>
      </c>
      <c r="K23" s="150"/>
      <c r="L23" s="243" t="s">
        <v>90</v>
      </c>
      <c r="M23" s="244"/>
      <c r="N23" s="245"/>
      <c r="O23" s="151"/>
      <c r="P23" s="152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</row>
    <row r="24" spans="1:126" ht="15">
      <c r="A24" s="32"/>
      <c r="B24" s="128"/>
      <c r="C24" s="5" t="str">
        <f>C11</f>
        <v>Dierdre Morgan - Legal Advocate</v>
      </c>
      <c r="D24" s="170">
        <f t="shared" si="3"/>
        <v>0</v>
      </c>
      <c r="E24" s="170">
        <f t="shared" si="3"/>
        <v>0</v>
      </c>
      <c r="F24" s="170">
        <f>SUM(D24:E24)</f>
        <v>0</v>
      </c>
      <c r="G24" s="170">
        <f>(G11/$J11*100)</f>
        <v>16.666666666666664</v>
      </c>
      <c r="H24" s="171">
        <f>SUM(F24:G24)</f>
        <v>16.666666666666664</v>
      </c>
      <c r="I24" s="170">
        <f>(I11/$J11*100)</f>
        <v>83.33333333333334</v>
      </c>
      <c r="J24" s="172">
        <f>SUM(H24:I24)</f>
        <v>100</v>
      </c>
      <c r="K24" s="150"/>
      <c r="L24" s="246"/>
      <c r="M24" s="247"/>
      <c r="N24" s="248"/>
      <c r="O24" s="151"/>
      <c r="P24" s="15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</row>
    <row r="25" spans="1:126" ht="15">
      <c r="A25" s="32"/>
      <c r="B25" s="128"/>
      <c r="C25" s="5" t="str">
        <f>C12</f>
        <v>Morgana Powell - Executive Director</v>
      </c>
      <c r="D25" s="170">
        <f t="shared" si="3"/>
        <v>10.638297872340425</v>
      </c>
      <c r="E25" s="170">
        <f t="shared" si="3"/>
        <v>10.638297872340425</v>
      </c>
      <c r="F25" s="170">
        <f>SUM(D25:E25)</f>
        <v>21.27659574468085</v>
      </c>
      <c r="G25" s="170">
        <f>(G12/$J12*100)</f>
        <v>4.25531914893617</v>
      </c>
      <c r="H25" s="171">
        <f>SUM(F25:G25)</f>
        <v>25.53191489361702</v>
      </c>
      <c r="I25" s="170">
        <f>(I12/$J12*100)</f>
        <v>74.46808510638297</v>
      </c>
      <c r="J25" s="172">
        <f>SUM(H25:I25)</f>
        <v>100</v>
      </c>
      <c r="K25" s="150"/>
      <c r="L25" s="246"/>
      <c r="M25" s="247"/>
      <c r="N25" s="248"/>
      <c r="O25" s="151"/>
      <c r="P25" s="152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</row>
    <row r="26" spans="1:126" ht="15">
      <c r="A26" s="32"/>
      <c r="B26" s="128"/>
      <c r="C26" s="5" t="str">
        <f>C13</f>
        <v>Nerys Madox - Deputy Director</v>
      </c>
      <c r="D26" s="170">
        <f t="shared" si="3"/>
        <v>35.714285714285715</v>
      </c>
      <c r="E26" s="170">
        <f t="shared" si="3"/>
        <v>7.142857142857142</v>
      </c>
      <c r="F26" s="170">
        <f>SUM(D26:E26)</f>
        <v>42.85714285714286</v>
      </c>
      <c r="G26" s="170">
        <f>(G13/$J13*100)</f>
        <v>7.142857142857142</v>
      </c>
      <c r="H26" s="171">
        <f>SUM(F26:G26)</f>
        <v>50</v>
      </c>
      <c r="I26" s="170">
        <f>(I13/$J13*100)</f>
        <v>50</v>
      </c>
      <c r="J26" s="172">
        <f>SUM(H26:I26)</f>
        <v>100</v>
      </c>
      <c r="K26" s="150"/>
      <c r="L26" s="246"/>
      <c r="M26" s="247"/>
      <c r="N26" s="248"/>
      <c r="O26" s="151"/>
      <c r="P26" s="152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</row>
    <row r="27" spans="1:126" ht="15">
      <c r="A27" s="32"/>
      <c r="B27" s="128"/>
      <c r="C27" s="5" t="str">
        <f>C14</f>
        <v>Owain Thomas - Prevention Education</v>
      </c>
      <c r="D27" s="170">
        <f t="shared" si="3"/>
        <v>48</v>
      </c>
      <c r="E27" s="170">
        <f t="shared" si="3"/>
        <v>32</v>
      </c>
      <c r="F27" s="170">
        <f>SUM(D27:E27)</f>
        <v>80</v>
      </c>
      <c r="G27" s="170">
        <f>(G14/$J14*100)</f>
        <v>20</v>
      </c>
      <c r="H27" s="171">
        <f>SUM(F27:G27)</f>
        <v>100</v>
      </c>
      <c r="I27" s="170">
        <f>(I14/$J14*100)</f>
        <v>0</v>
      </c>
      <c r="J27" s="172">
        <f>SUM(H27:I27)</f>
        <v>100</v>
      </c>
      <c r="K27" s="150"/>
      <c r="L27" s="246"/>
      <c r="M27" s="247"/>
      <c r="N27" s="248"/>
      <c r="O27" s="151"/>
      <c r="P27" s="152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</row>
    <row r="28" spans="1:126" ht="15.75" thickBot="1">
      <c r="A28" s="32"/>
      <c r="B28" s="128"/>
      <c r="C28" s="31" t="s">
        <v>72</v>
      </c>
      <c r="D28" s="173">
        <f>(D19/$J19*100)</f>
        <v>17.21311475409836</v>
      </c>
      <c r="E28" s="173">
        <f aca="true" t="shared" si="4" ref="E28:J28">(E19/$J19*100)</f>
        <v>8.60655737704918</v>
      </c>
      <c r="F28" s="173">
        <f t="shared" si="4"/>
        <v>25.81967213114754</v>
      </c>
      <c r="G28" s="173">
        <f t="shared" si="4"/>
        <v>9.836065573770492</v>
      </c>
      <c r="H28" s="173">
        <f t="shared" si="4"/>
        <v>35.65573770491803</v>
      </c>
      <c r="I28" s="173">
        <f t="shared" si="4"/>
        <v>64.34426229508196</v>
      </c>
      <c r="J28" s="173">
        <f t="shared" si="4"/>
        <v>100</v>
      </c>
      <c r="K28" s="150"/>
      <c r="L28" s="249"/>
      <c r="M28" s="250"/>
      <c r="N28" s="251"/>
      <c r="O28" s="151"/>
      <c r="P28" s="15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</row>
    <row r="29" spans="2:126" ht="15">
      <c r="B29" s="128"/>
      <c r="C29" s="128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151"/>
      <c r="P29" s="152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</row>
    <row r="30" spans="2:126" ht="8.25" customHeight="1" thickBot="1">
      <c r="B30" s="128"/>
      <c r="C30" s="128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1"/>
      <c r="P30" s="15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2:126" ht="15">
      <c r="B31" s="125"/>
      <c r="C31" s="126"/>
      <c r="D31" s="174"/>
      <c r="E31" s="174"/>
      <c r="F31" s="174"/>
      <c r="G31" s="174"/>
      <c r="H31" s="174"/>
      <c r="I31" s="174"/>
      <c r="J31" s="174"/>
      <c r="K31" s="175"/>
      <c r="L31" s="150"/>
      <c r="M31" s="150"/>
      <c r="N31" s="151"/>
      <c r="O31" s="151"/>
      <c r="P31" s="15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</row>
    <row r="32" spans="2:126" ht="15.75">
      <c r="B32" s="131"/>
      <c r="C32" s="176"/>
      <c r="D32" s="176"/>
      <c r="E32" s="176"/>
      <c r="F32" s="177" t="s">
        <v>49</v>
      </c>
      <c r="G32" s="176"/>
      <c r="H32" s="178"/>
      <c r="I32" s="178"/>
      <c r="J32" s="178"/>
      <c r="K32" s="149"/>
      <c r="L32" s="128"/>
      <c r="M32" s="150"/>
      <c r="N32" s="151"/>
      <c r="O32" s="151"/>
      <c r="P32" s="15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2:126" ht="15.75">
      <c r="B33" s="131"/>
      <c r="C33" s="176"/>
      <c r="D33" s="176"/>
      <c r="E33" s="176"/>
      <c r="F33" s="177" t="s">
        <v>114</v>
      </c>
      <c r="G33" s="176"/>
      <c r="H33" s="178"/>
      <c r="I33" s="178"/>
      <c r="J33" s="178"/>
      <c r="K33" s="149"/>
      <c r="L33" s="128"/>
      <c r="M33" s="150"/>
      <c r="N33" s="151"/>
      <c r="O33" s="151"/>
      <c r="P33" s="15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</row>
    <row r="34" spans="2:126" ht="18.75">
      <c r="B34" s="179"/>
      <c r="C34" s="176"/>
      <c r="D34" s="176"/>
      <c r="E34" s="176"/>
      <c r="F34" s="176"/>
      <c r="G34" s="176"/>
      <c r="H34" s="178"/>
      <c r="I34" s="178"/>
      <c r="J34" s="178"/>
      <c r="K34" s="149"/>
      <c r="L34" s="128"/>
      <c r="M34" s="150"/>
      <c r="N34" s="151"/>
      <c r="O34" s="151"/>
      <c r="P34" s="15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</row>
    <row r="35" spans="2:126" ht="15.75">
      <c r="B35" s="180" t="s">
        <v>74</v>
      </c>
      <c r="C35" s="176"/>
      <c r="D35" s="176"/>
      <c r="E35" s="181" t="s">
        <v>75</v>
      </c>
      <c r="F35" s="176"/>
      <c r="G35" s="135"/>
      <c r="H35" s="178"/>
      <c r="I35" s="178"/>
      <c r="J35" s="178" t="s">
        <v>63</v>
      </c>
      <c r="K35" s="149"/>
      <c r="L35" s="128"/>
      <c r="M35" s="150"/>
      <c r="N35" s="151"/>
      <c r="O35" s="151"/>
      <c r="P35" s="15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</row>
    <row r="36" spans="2:126" ht="15">
      <c r="B36" s="182"/>
      <c r="C36" s="176"/>
      <c r="D36" s="176"/>
      <c r="E36" s="176"/>
      <c r="F36" s="176"/>
      <c r="G36" s="176"/>
      <c r="H36" s="178"/>
      <c r="I36" s="178"/>
      <c r="J36" s="178"/>
      <c r="K36" s="149"/>
      <c r="L36" s="128"/>
      <c r="M36" s="150"/>
      <c r="N36" s="151"/>
      <c r="O36" s="151"/>
      <c r="P36" s="15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</row>
    <row r="37" spans="2:126" ht="51.75" customHeight="1">
      <c r="B37" s="131"/>
      <c r="C37" s="265" t="s">
        <v>50</v>
      </c>
      <c r="D37" s="266"/>
      <c r="E37" s="266"/>
      <c r="F37" s="266"/>
      <c r="G37" s="266"/>
      <c r="H37" s="266"/>
      <c r="I37" s="266"/>
      <c r="J37" s="266"/>
      <c r="K37" s="267"/>
      <c r="L37" s="128"/>
      <c r="M37" s="150"/>
      <c r="N37" s="151"/>
      <c r="O37" s="151"/>
      <c r="P37" s="152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</row>
    <row r="38" spans="2:126" ht="15">
      <c r="B38" s="182"/>
      <c r="C38" s="176"/>
      <c r="D38" s="176"/>
      <c r="E38" s="176"/>
      <c r="F38" s="176"/>
      <c r="G38" s="176"/>
      <c r="H38" s="178"/>
      <c r="I38" s="178"/>
      <c r="J38" s="178"/>
      <c r="K38" s="149"/>
      <c r="L38" s="128"/>
      <c r="M38" s="150"/>
      <c r="N38" s="151"/>
      <c r="O38" s="151"/>
      <c r="P38" s="152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</row>
    <row r="39" spans="2:126" ht="15" customHeight="1">
      <c r="B39" s="183" t="s">
        <v>51</v>
      </c>
      <c r="C39" s="257" t="s">
        <v>64</v>
      </c>
      <c r="D39" s="258"/>
      <c r="E39" s="255"/>
      <c r="F39" s="257" t="s">
        <v>52</v>
      </c>
      <c r="G39" s="258"/>
      <c r="H39" s="258"/>
      <c r="I39" s="255"/>
      <c r="J39" s="184" t="s">
        <v>53</v>
      </c>
      <c r="K39" s="185" t="s">
        <v>55</v>
      </c>
      <c r="L39" s="150"/>
      <c r="M39" s="150"/>
      <c r="N39" s="151"/>
      <c r="O39" s="151"/>
      <c r="P39" s="152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</row>
    <row r="40" spans="2:126" ht="15">
      <c r="B40" s="183"/>
      <c r="C40" s="259"/>
      <c r="D40" s="260"/>
      <c r="E40" s="261"/>
      <c r="F40" s="259"/>
      <c r="G40" s="260"/>
      <c r="H40" s="260"/>
      <c r="I40" s="261"/>
      <c r="J40" s="184" t="s">
        <v>54</v>
      </c>
      <c r="K40" s="185" t="s">
        <v>56</v>
      </c>
      <c r="L40" s="129"/>
      <c r="M40" s="129"/>
      <c r="N40" s="151" t="s">
        <v>71</v>
      </c>
      <c r="O40" s="151" t="s">
        <v>88</v>
      </c>
      <c r="P40" s="152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</row>
    <row r="41" spans="2:126" ht="15">
      <c r="B41" s="183">
        <v>2</v>
      </c>
      <c r="C41" s="252" t="str">
        <f>C10</f>
        <v>Bronwyn Evans - Counselor</v>
      </c>
      <c r="D41" s="253"/>
      <c r="E41" s="254"/>
      <c r="F41" s="252" t="s">
        <v>70</v>
      </c>
      <c r="G41" s="253"/>
      <c r="H41" s="253"/>
      <c r="I41" s="254"/>
      <c r="J41" s="186">
        <v>40</v>
      </c>
      <c r="K41" s="187">
        <v>33</v>
      </c>
      <c r="L41" s="129"/>
      <c r="M41" s="129"/>
      <c r="N41" s="188">
        <f>(K41/J41*100)</f>
        <v>82.5</v>
      </c>
      <c r="O41" s="189">
        <f>(H23-N41)</f>
        <v>0.8333333333333144</v>
      </c>
      <c r="P41" s="190" t="str">
        <f>LOOKUP(O41,{-100,-2,2,100},{"ADJUST","OK ","ADJUST"})</f>
        <v>OK 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</row>
    <row r="42" spans="2:126" ht="15">
      <c r="B42" s="183">
        <v>6</v>
      </c>
      <c r="C42" s="252" t="str">
        <f>C11</f>
        <v>Dierdre Morgan - Legal Advocate</v>
      </c>
      <c r="D42" s="253"/>
      <c r="E42" s="254"/>
      <c r="F42" s="252" t="s">
        <v>68</v>
      </c>
      <c r="G42" s="253"/>
      <c r="H42" s="253"/>
      <c r="I42" s="254"/>
      <c r="J42" s="186">
        <v>40</v>
      </c>
      <c r="K42" s="187">
        <v>7</v>
      </c>
      <c r="L42" s="129"/>
      <c r="M42" s="129"/>
      <c r="N42" s="188">
        <f>(K42/J42*100)</f>
        <v>17.5</v>
      </c>
      <c r="O42" s="189">
        <f>(H24-N42)</f>
        <v>-0.8333333333333357</v>
      </c>
      <c r="P42" s="190" t="str">
        <f>LOOKUP(O42,{-100,-2,2,100},{"ADJUST","OK ","ADJUST"})</f>
        <v>OK 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</row>
    <row r="43" spans="2:126" ht="15">
      <c r="B43" s="183">
        <v>1</v>
      </c>
      <c r="C43" s="252" t="str">
        <f>C12</f>
        <v>Morgana Powell - Executive Director</v>
      </c>
      <c r="D43" s="253"/>
      <c r="E43" s="254"/>
      <c r="F43" s="252" t="s">
        <v>67</v>
      </c>
      <c r="G43" s="253"/>
      <c r="H43" s="253"/>
      <c r="I43" s="254"/>
      <c r="J43" s="186">
        <v>40</v>
      </c>
      <c r="K43" s="187">
        <v>10</v>
      </c>
      <c r="L43" s="129"/>
      <c r="M43" s="129"/>
      <c r="N43" s="188">
        <f>(K43/J43*100)</f>
        <v>25</v>
      </c>
      <c r="O43" s="189">
        <f>(H25-N43)</f>
        <v>0.5319148936170208</v>
      </c>
      <c r="P43" s="190" t="str">
        <f>LOOKUP(O43,{-100,-2,2,100},{"ADJUST","OK ","ADJUST"})</f>
        <v>OK 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</row>
    <row r="44" spans="2:126" ht="15">
      <c r="B44" s="183">
        <v>1</v>
      </c>
      <c r="C44" s="252" t="str">
        <f>C13</f>
        <v>Nerys Madox - Deputy Director</v>
      </c>
      <c r="D44" s="253"/>
      <c r="E44" s="254"/>
      <c r="F44" s="252" t="s">
        <v>69</v>
      </c>
      <c r="G44" s="253"/>
      <c r="H44" s="253"/>
      <c r="I44" s="254"/>
      <c r="J44" s="186">
        <v>40</v>
      </c>
      <c r="K44" s="187">
        <v>20</v>
      </c>
      <c r="L44" s="129"/>
      <c r="M44" s="129"/>
      <c r="N44" s="188">
        <f>(K44/J44*100)</f>
        <v>50</v>
      </c>
      <c r="O44" s="189">
        <f>(H26-N44)</f>
        <v>0</v>
      </c>
      <c r="P44" s="190" t="str">
        <f>LOOKUP(O44,{-100,-2,2,100},{"ADJUST","OK ","ADJUST"})</f>
        <v>OK 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</row>
    <row r="45" spans="2:126" ht="15">
      <c r="B45" s="183">
        <v>4</v>
      </c>
      <c r="C45" s="252" t="str">
        <f>C14</f>
        <v>Owain Thomas - Prevention Education</v>
      </c>
      <c r="D45" s="253"/>
      <c r="E45" s="254"/>
      <c r="F45" s="252" t="s">
        <v>73</v>
      </c>
      <c r="G45" s="253"/>
      <c r="H45" s="253"/>
      <c r="I45" s="254"/>
      <c r="J45" s="186">
        <v>40</v>
      </c>
      <c r="K45" s="187">
        <v>30</v>
      </c>
      <c r="L45" s="129"/>
      <c r="M45" s="129"/>
      <c r="N45" s="188">
        <f>(K45/J45*100)</f>
        <v>75</v>
      </c>
      <c r="O45" s="189">
        <f>(H27-N45)</f>
        <v>25</v>
      </c>
      <c r="P45" s="190" t="str">
        <f>LOOKUP(O45,{-100,-2,2,100},{"ADJUST","OK ","ADJUST"})</f>
        <v>ADJUST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</row>
    <row r="46" spans="2:126" ht="15">
      <c r="B46" s="183"/>
      <c r="C46" s="262"/>
      <c r="D46" s="253"/>
      <c r="E46" s="254"/>
      <c r="F46" s="252"/>
      <c r="G46" s="253"/>
      <c r="H46" s="253"/>
      <c r="I46" s="254"/>
      <c r="J46" s="184"/>
      <c r="K46" s="191"/>
      <c r="L46" s="129"/>
      <c r="M46" s="129"/>
      <c r="N46" s="129"/>
      <c r="O46" s="151"/>
      <c r="P46" s="152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</row>
    <row r="47" spans="2:126" ht="16.5" thickBot="1">
      <c r="B47" s="192"/>
      <c r="C47" s="256"/>
      <c r="D47" s="253"/>
      <c r="E47" s="254"/>
      <c r="F47" s="252"/>
      <c r="G47" s="253"/>
      <c r="H47" s="253"/>
      <c r="I47" s="255"/>
      <c r="J47" s="193"/>
      <c r="K47" s="194"/>
      <c r="L47" s="129"/>
      <c r="M47" s="129"/>
      <c r="N47" s="129"/>
      <c r="O47" s="151"/>
      <c r="P47" s="15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</row>
    <row r="48" spans="2:126" ht="32.25" thickBot="1">
      <c r="B48" s="195"/>
      <c r="C48" s="196"/>
      <c r="D48" s="135"/>
      <c r="E48" s="135"/>
      <c r="F48" s="135"/>
      <c r="G48" s="176"/>
      <c r="H48" s="178"/>
      <c r="I48" s="197" t="s">
        <v>57</v>
      </c>
      <c r="J48" s="197">
        <f>SUM(J41:J47)</f>
        <v>200</v>
      </c>
      <c r="K48" s="197">
        <f>SUM(K41:K47)</f>
        <v>100</v>
      </c>
      <c r="L48" s="128"/>
      <c r="M48" s="150"/>
      <c r="N48" s="151"/>
      <c r="O48" s="151"/>
      <c r="P48" s="152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</row>
    <row r="49" spans="2:126" ht="15.75">
      <c r="B49" s="180"/>
      <c r="C49" s="176"/>
      <c r="D49" s="176"/>
      <c r="E49" s="176"/>
      <c r="F49" s="176"/>
      <c r="G49" s="176"/>
      <c r="H49" s="178"/>
      <c r="I49" s="178"/>
      <c r="J49" s="178"/>
      <c r="K49" s="149"/>
      <c r="L49" s="129"/>
      <c r="M49" s="150"/>
      <c r="N49" s="151"/>
      <c r="O49" s="151"/>
      <c r="P49" s="15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</row>
    <row r="50" spans="2:126" ht="15">
      <c r="B50" s="198" t="s">
        <v>58</v>
      </c>
      <c r="C50" s="199" t="s">
        <v>66</v>
      </c>
      <c r="D50" s="200"/>
      <c r="E50" s="176"/>
      <c r="F50" s="176"/>
      <c r="G50" s="176"/>
      <c r="H50" s="178"/>
      <c r="I50" s="178"/>
      <c r="J50" s="178"/>
      <c r="K50" s="149"/>
      <c r="L50" s="129"/>
      <c r="M50" s="150"/>
      <c r="N50" s="151"/>
      <c r="O50" s="151"/>
      <c r="P50" s="152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</row>
    <row r="51" spans="2:126" ht="15">
      <c r="B51" s="201" t="s">
        <v>59</v>
      </c>
      <c r="C51" s="176"/>
      <c r="D51" s="176"/>
      <c r="E51" s="176"/>
      <c r="F51" s="176"/>
      <c r="G51" s="176"/>
      <c r="H51" s="178"/>
      <c r="I51" s="178"/>
      <c r="J51" s="178"/>
      <c r="K51" s="149"/>
      <c r="L51" s="129"/>
      <c r="M51" s="150"/>
      <c r="N51" s="151"/>
      <c r="O51" s="151"/>
      <c r="P51" s="15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</row>
    <row r="52" spans="2:126" ht="15">
      <c r="B52" s="201" t="s">
        <v>60</v>
      </c>
      <c r="C52" s="176"/>
      <c r="D52" s="176"/>
      <c r="E52" s="176"/>
      <c r="F52" s="176"/>
      <c r="G52" s="176"/>
      <c r="H52" s="178"/>
      <c r="I52" s="178"/>
      <c r="J52" s="178"/>
      <c r="K52" s="149"/>
      <c r="L52" s="129"/>
      <c r="M52" s="150"/>
      <c r="N52" s="151"/>
      <c r="O52" s="151"/>
      <c r="P52" s="152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</row>
    <row r="53" spans="2:126" ht="15">
      <c r="B53" s="201" t="s">
        <v>61</v>
      </c>
      <c r="C53" s="176"/>
      <c r="D53" s="176"/>
      <c r="E53" s="176"/>
      <c r="F53" s="176"/>
      <c r="G53" s="176"/>
      <c r="H53" s="178"/>
      <c r="I53" s="178"/>
      <c r="J53" s="178"/>
      <c r="K53" s="149"/>
      <c r="L53" s="129"/>
      <c r="M53" s="150"/>
      <c r="N53" s="151"/>
      <c r="O53" s="151"/>
      <c r="P53" s="152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</row>
    <row r="54" spans="2:126" ht="15">
      <c r="B54" s="201" t="s">
        <v>62</v>
      </c>
      <c r="C54" s="176"/>
      <c r="D54" s="176"/>
      <c r="E54" s="176"/>
      <c r="F54" s="176"/>
      <c r="G54" s="176"/>
      <c r="H54" s="178"/>
      <c r="I54" s="178"/>
      <c r="J54" s="178"/>
      <c r="K54" s="149"/>
      <c r="L54" s="129"/>
      <c r="M54" s="150"/>
      <c r="N54" s="151"/>
      <c r="O54" s="151"/>
      <c r="P54" s="152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</row>
    <row r="55" spans="2:126" ht="16.5" thickBot="1">
      <c r="B55" s="202"/>
      <c r="C55" s="203" t="s">
        <v>65</v>
      </c>
      <c r="D55" s="204"/>
      <c r="E55" s="204"/>
      <c r="F55" s="204"/>
      <c r="G55" s="204"/>
      <c r="H55" s="205"/>
      <c r="I55" s="205"/>
      <c r="J55" s="205"/>
      <c r="K55" s="160"/>
      <c r="L55" s="129"/>
      <c r="M55" s="150"/>
      <c r="N55" s="151"/>
      <c r="O55" s="151"/>
      <c r="P55" s="152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</row>
    <row r="56" spans="3:126" ht="15">
      <c r="C56" s="4"/>
      <c r="D56" s="4"/>
      <c r="E56" s="4"/>
      <c r="F56" s="4"/>
      <c r="G56" s="4"/>
      <c r="H56" s="4"/>
      <c r="I56" s="4"/>
      <c r="J56" s="7"/>
      <c r="K56" s="7"/>
      <c r="L56" s="1"/>
      <c r="M56" s="7"/>
      <c r="N56" s="4"/>
      <c r="O56" s="4"/>
      <c r="P56" s="8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</row>
    <row r="57" spans="4:126" ht="15">
      <c r="D57" s="4"/>
      <c r="E57" s="4"/>
      <c r="F57" s="4"/>
      <c r="G57" s="4"/>
      <c r="H57" s="4"/>
      <c r="I57" s="4"/>
      <c r="J57" s="4"/>
      <c r="K57" s="7"/>
      <c r="L57" s="7"/>
      <c r="M57" s="7"/>
      <c r="N57" s="4"/>
      <c r="O57" s="4"/>
      <c r="P57" s="8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</row>
    <row r="58" spans="4:126" ht="15">
      <c r="D58" s="4"/>
      <c r="E58" s="4"/>
      <c r="F58" s="4"/>
      <c r="G58" s="4"/>
      <c r="H58" s="4"/>
      <c r="I58" s="4"/>
      <c r="J58" s="4"/>
      <c r="K58" s="7"/>
      <c r="L58" s="7"/>
      <c r="M58" s="7"/>
      <c r="N58" s="4"/>
      <c r="O58" s="4"/>
      <c r="P58" s="8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</row>
    <row r="59" spans="4:126" ht="15">
      <c r="D59" s="4"/>
      <c r="E59" s="4"/>
      <c r="F59" s="4"/>
      <c r="G59" s="4"/>
      <c r="H59" s="4"/>
      <c r="I59" s="4"/>
      <c r="J59" s="4"/>
      <c r="K59" s="7"/>
      <c r="L59" s="7"/>
      <c r="M59" s="7"/>
      <c r="N59" s="4"/>
      <c r="O59" s="4"/>
      <c r="P59" s="8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</row>
    <row r="60" spans="4:126" ht="15">
      <c r="D60" s="4"/>
      <c r="E60" s="4"/>
      <c r="F60" s="4"/>
      <c r="G60" s="4"/>
      <c r="H60" s="4"/>
      <c r="I60" s="4"/>
      <c r="J60" s="4"/>
      <c r="K60" s="7"/>
      <c r="L60" s="7"/>
      <c r="M60" s="7"/>
      <c r="N60" s="4"/>
      <c r="O60" s="4"/>
      <c r="P60" s="8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</row>
    <row r="61" spans="4:126" ht="15">
      <c r="D61" s="4"/>
      <c r="E61" s="4"/>
      <c r="F61" s="4"/>
      <c r="G61" s="4"/>
      <c r="H61" s="4"/>
      <c r="I61" s="4"/>
      <c r="J61" s="4"/>
      <c r="K61" s="7"/>
      <c r="L61" s="7"/>
      <c r="M61" s="7"/>
      <c r="N61" s="4"/>
      <c r="O61" s="4"/>
      <c r="P61" s="8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</row>
    <row r="62" spans="4:126" ht="15">
      <c r="D62" s="4"/>
      <c r="E62" s="4"/>
      <c r="F62" s="4"/>
      <c r="G62" s="4"/>
      <c r="H62" s="4"/>
      <c r="I62" s="4"/>
      <c r="J62" s="4"/>
      <c r="K62" s="7"/>
      <c r="L62" s="7"/>
      <c r="M62" s="7"/>
      <c r="N62" s="4"/>
      <c r="O62" s="4"/>
      <c r="P62" s="8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</row>
    <row r="63" spans="4:126" ht="15">
      <c r="D63" s="4"/>
      <c r="E63" s="4"/>
      <c r="F63" s="4"/>
      <c r="G63" s="4"/>
      <c r="H63" s="4"/>
      <c r="I63" s="4"/>
      <c r="J63" s="4"/>
      <c r="K63" s="7"/>
      <c r="L63" s="7"/>
      <c r="M63" s="7"/>
      <c r="N63" s="4"/>
      <c r="O63" s="4"/>
      <c r="P63" s="8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</row>
    <row r="64" spans="4:126" ht="15">
      <c r="D64" s="4"/>
      <c r="E64" s="4"/>
      <c r="F64" s="4"/>
      <c r="G64" s="4"/>
      <c r="H64" s="4"/>
      <c r="I64" s="4"/>
      <c r="J64" s="4"/>
      <c r="K64" s="7"/>
      <c r="L64" s="7"/>
      <c r="M64" s="7"/>
      <c r="N64" s="4"/>
      <c r="O64" s="4"/>
      <c r="P64" s="8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</row>
    <row r="65" spans="4:126" ht="15">
      <c r="D65" s="4"/>
      <c r="E65" s="4"/>
      <c r="F65" s="4"/>
      <c r="G65" s="4"/>
      <c r="H65" s="4"/>
      <c r="I65" s="4"/>
      <c r="J65" s="4"/>
      <c r="K65" s="7"/>
      <c r="L65" s="7"/>
      <c r="M65" s="7"/>
      <c r="N65" s="4"/>
      <c r="O65" s="4"/>
      <c r="P65" s="86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</row>
    <row r="66" spans="4:126" ht="15">
      <c r="D66" s="4"/>
      <c r="E66" s="4"/>
      <c r="F66" s="4"/>
      <c r="G66" s="4"/>
      <c r="H66" s="4"/>
      <c r="I66" s="4"/>
      <c r="J66" s="4"/>
      <c r="K66" s="7"/>
      <c r="L66" s="7"/>
      <c r="M66" s="7"/>
      <c r="N66" s="4"/>
      <c r="O66" s="4"/>
      <c r="P66" s="8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</row>
    <row r="67" spans="4:126" ht="15">
      <c r="D67" s="4"/>
      <c r="E67" s="4"/>
      <c r="F67" s="4"/>
      <c r="G67" s="4"/>
      <c r="H67" s="4"/>
      <c r="I67" s="4"/>
      <c r="J67" s="4"/>
      <c r="K67" s="7"/>
      <c r="L67" s="7"/>
      <c r="M67" s="7"/>
      <c r="N67" s="4"/>
      <c r="O67" s="4"/>
      <c r="P67" s="8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</row>
    <row r="68" spans="4:126" ht="15">
      <c r="D68" s="4"/>
      <c r="E68" s="4"/>
      <c r="F68" s="4"/>
      <c r="G68" s="4"/>
      <c r="H68" s="4"/>
      <c r="I68" s="4"/>
      <c r="J68" s="4"/>
      <c r="K68" s="7"/>
      <c r="L68" s="7"/>
      <c r="M68" s="7"/>
      <c r="N68" s="4"/>
      <c r="O68" s="4"/>
      <c r="P68" s="86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</row>
    <row r="69" spans="4:126" ht="15">
      <c r="D69" s="4"/>
      <c r="E69" s="4"/>
      <c r="F69" s="4"/>
      <c r="G69" s="4"/>
      <c r="H69" s="4"/>
      <c r="I69" s="4"/>
      <c r="J69" s="4"/>
      <c r="K69" s="7"/>
      <c r="L69" s="7"/>
      <c r="M69" s="7"/>
      <c r="N69" s="4"/>
      <c r="O69" s="4"/>
      <c r="P69" s="86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</row>
    <row r="70" spans="4:126" ht="15">
      <c r="D70" s="4"/>
      <c r="E70" s="4"/>
      <c r="F70" s="4"/>
      <c r="G70" s="4"/>
      <c r="H70" s="4"/>
      <c r="I70" s="4"/>
      <c r="J70" s="4"/>
      <c r="K70" s="7"/>
      <c r="L70" s="7"/>
      <c r="M70" s="7"/>
      <c r="N70" s="4"/>
      <c r="O70" s="4"/>
      <c r="P70" s="8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</row>
    <row r="71" spans="4:126" ht="15">
      <c r="D71" s="4"/>
      <c r="E71" s="4"/>
      <c r="F71" s="4"/>
      <c r="G71" s="4"/>
      <c r="H71" s="4"/>
      <c r="I71" s="4"/>
      <c r="J71" s="4"/>
      <c r="K71" s="7"/>
      <c r="L71" s="7"/>
      <c r="M71" s="7"/>
      <c r="N71" s="4"/>
      <c r="O71" s="4"/>
      <c r="P71" s="86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</row>
    <row r="72" spans="4:126" ht="15">
      <c r="D72" s="4"/>
      <c r="E72" s="4"/>
      <c r="F72" s="4"/>
      <c r="G72" s="4"/>
      <c r="H72" s="4"/>
      <c r="I72" s="4"/>
      <c r="J72" s="4"/>
      <c r="K72" s="7"/>
      <c r="L72" s="7"/>
      <c r="M72" s="7"/>
      <c r="N72" s="4"/>
      <c r="O72" s="4"/>
      <c r="P72" s="8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</row>
    <row r="73" spans="4:126" ht="15">
      <c r="D73" s="4"/>
      <c r="E73" s="4"/>
      <c r="F73" s="4"/>
      <c r="G73" s="4"/>
      <c r="H73" s="4"/>
      <c r="I73" s="4"/>
      <c r="J73" s="4"/>
      <c r="K73" s="7"/>
      <c r="L73" s="7"/>
      <c r="M73" s="7"/>
      <c r="N73" s="4"/>
      <c r="O73" s="4"/>
      <c r="P73" s="8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</row>
    <row r="74" spans="4:126" ht="15">
      <c r="D74" s="4"/>
      <c r="E74" s="4"/>
      <c r="F74" s="4"/>
      <c r="G74" s="4"/>
      <c r="H74" s="4"/>
      <c r="I74" s="4"/>
      <c r="J74" s="4"/>
      <c r="K74" s="7"/>
      <c r="L74" s="7"/>
      <c r="M74" s="7"/>
      <c r="N74" s="4"/>
      <c r="O74" s="4"/>
      <c r="P74" s="8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</row>
    <row r="75" spans="4:126" ht="15">
      <c r="D75" s="4"/>
      <c r="E75" s="4"/>
      <c r="F75" s="4"/>
      <c r="G75" s="4"/>
      <c r="H75" s="4"/>
      <c r="I75" s="4"/>
      <c r="J75" s="4"/>
      <c r="K75" s="7"/>
      <c r="L75" s="7"/>
      <c r="M75" s="7"/>
      <c r="N75" s="4"/>
      <c r="O75" s="4"/>
      <c r="P75" s="8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</row>
    <row r="76" spans="4:126" ht="15">
      <c r="D76" s="4"/>
      <c r="E76" s="4"/>
      <c r="F76" s="4"/>
      <c r="G76" s="4"/>
      <c r="H76" s="4"/>
      <c r="I76" s="4"/>
      <c r="J76" s="4"/>
      <c r="K76" s="7"/>
      <c r="L76" s="7"/>
      <c r="M76" s="7"/>
      <c r="N76" s="4"/>
      <c r="O76" s="4"/>
      <c r="P76" s="8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</row>
    <row r="77" spans="4:126" ht="15">
      <c r="D77" s="4"/>
      <c r="E77" s="4"/>
      <c r="F77" s="4"/>
      <c r="G77" s="4"/>
      <c r="H77" s="4"/>
      <c r="I77" s="4"/>
      <c r="J77" s="4"/>
      <c r="K77" s="7"/>
      <c r="L77" s="7"/>
      <c r="M77" s="7"/>
      <c r="N77" s="4"/>
      <c r="O77" s="4"/>
      <c r="P77" s="8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</row>
  </sheetData>
  <sheetProtection password="C584" sheet="1" objects="1" scenarios="1" selectLockedCells="1" selectUnlockedCells="1"/>
  <mergeCells count="19">
    <mergeCell ref="F42:I42"/>
    <mergeCell ref="F43:I43"/>
    <mergeCell ref="F41:I41"/>
    <mergeCell ref="C46:E46"/>
    <mergeCell ref="D3:J3"/>
    <mergeCell ref="F46:I46"/>
    <mergeCell ref="F45:I45"/>
    <mergeCell ref="C37:K37"/>
    <mergeCell ref="C44:E44"/>
    <mergeCell ref="L23:N28"/>
    <mergeCell ref="C41:E41"/>
    <mergeCell ref="C42:E42"/>
    <mergeCell ref="C43:E43"/>
    <mergeCell ref="F47:I47"/>
    <mergeCell ref="C47:E47"/>
    <mergeCell ref="C39:E40"/>
    <mergeCell ref="F39:I40"/>
    <mergeCell ref="C45:E45"/>
    <mergeCell ref="F44:I44"/>
  </mergeCells>
  <printOptions horizontalCentered="1"/>
  <pageMargins left="0.25" right="0" top="1" bottom="0.5" header="0.5" footer="0.25"/>
  <pageSetup fitToHeight="1" fitToWidth="1" horizontalDpi="300" verticalDpi="300" orientation="landscape" scale="59" r:id="rId1"/>
  <headerFooter alignWithMargins="0">
    <oddHeader>&amp;C&amp;"Arial Black,Regular"&amp;20SAMPLE&amp;"Arial,Regular"&amp;10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COALITION AGINST RAPE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Zarlenga</dc:creator>
  <cp:keywords/>
  <dc:description/>
  <cp:lastModifiedBy>Heather Pachkoski</cp:lastModifiedBy>
  <cp:lastPrinted>2018-02-21T17:15:12Z</cp:lastPrinted>
  <dcterms:created xsi:type="dcterms:W3CDTF">1999-01-12T15:02:32Z</dcterms:created>
  <dcterms:modified xsi:type="dcterms:W3CDTF">2018-02-21T17:15:27Z</dcterms:modified>
  <cp:category/>
  <cp:version/>
  <cp:contentType/>
  <cp:contentStatus/>
</cp:coreProperties>
</file>